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ckzn.sharepoint.com/sites/DEC-DotTeam/Shared Documents/DOT/P129 Km  3 to Km 6/6.  Reports &amp; Documentation/Tender Document/Tender Clarification/"/>
    </mc:Choice>
  </mc:AlternateContent>
  <xr:revisionPtr revIDLastSave="76" documentId="8_{4E515A6E-7A1C-4214-88CA-59CD8323C7BB}" xr6:coauthVersionLast="47" xr6:coauthVersionMax="47" xr10:uidLastSave="{FCFFF227-8B1C-4C3E-9206-DCC0CA20105C}"/>
  <bookViews>
    <workbookView xWindow="-108" yWindow="-108" windowWidth="23256" windowHeight="12576" tabRatio="958" activeTab="1" xr2:uid="{00000000-000D-0000-FFFF-FFFF00000000}"/>
  </bookViews>
  <sheets>
    <sheet name="Information" sheetId="228" r:id="rId1"/>
    <sheet name="C1.2" sheetId="159" r:id="rId2"/>
    <sheet name="C1.3" sheetId="161" r:id="rId3"/>
    <sheet name="C1.4" sheetId="162" r:id="rId4"/>
    <sheet name="C1.5" sheetId="163" r:id="rId5"/>
    <sheet name="C1.6" sheetId="164" r:id="rId6"/>
    <sheet name="C1.7" sheetId="165" r:id="rId7"/>
    <sheet name="C2.1" sheetId="237" r:id="rId8"/>
    <sheet name="C3.1" sheetId="208" r:id="rId9"/>
    <sheet name="C4.2" sheetId="212" r:id="rId10"/>
    <sheet name="C4.4" sheetId="235" r:id="rId11"/>
    <sheet name="C5.1" sheetId="166" r:id="rId12"/>
    <sheet name="C5.2" sheetId="167" r:id="rId13"/>
    <sheet name="C5.3" sheetId="168" r:id="rId14"/>
    <sheet name="C5.4" sheetId="169" r:id="rId15"/>
    <sheet name="C11.9" sheetId="249" r:id="rId16"/>
    <sheet name="C12.10" sheetId="225" r:id="rId17"/>
    <sheet name="C13.2" sheetId="194" r:id="rId18"/>
    <sheet name="C13.3" sheetId="195" r:id="rId19"/>
    <sheet name="C13.4" sheetId="196" r:id="rId20"/>
    <sheet name="C13.7" sheetId="199" r:id="rId21"/>
    <sheet name="C20.1" sheetId="192" r:id="rId22"/>
    <sheet name="A" sheetId="254" r:id="rId23"/>
    <sheet name="Section E" sheetId="260" r:id="rId24"/>
    <sheet name="E" sheetId="261" r:id="rId25"/>
    <sheet name="Section F" sheetId="262" r:id="rId26"/>
    <sheet name="F" sheetId="263" r:id="rId27"/>
    <sheet name="Summary" sheetId="264" r:id="rId28"/>
  </sheets>
  <externalReferences>
    <externalReference r:id="rId29"/>
    <externalReference r:id="rId30"/>
    <externalReference r:id="rId31"/>
    <externalReference r:id="rId32"/>
  </externalReferences>
  <definedNames>
    <definedName name="_Backfill" localSheetId="22">[1]Home!$E$51</definedName>
    <definedName name="_Backfill" localSheetId="15">[2]Home!$E$51</definedName>
    <definedName name="_Backfill" localSheetId="7">[2]Home!$E$51</definedName>
    <definedName name="_Backfill" localSheetId="10">[2]Home!$E$51</definedName>
    <definedName name="_Backfill" localSheetId="24">[1]Home!$E$51</definedName>
    <definedName name="_Backfill" localSheetId="26">[1]Home!$E$51</definedName>
    <definedName name="_Backfill" localSheetId="27">[1]Home!$E$51</definedName>
    <definedName name="_Backfill">#REF!</definedName>
    <definedName name="_Benching" localSheetId="15">[2]Home!$E$49</definedName>
    <definedName name="_Benching" localSheetId="7">[2]Home!$E$49</definedName>
    <definedName name="_Benching" localSheetId="10">[2]Home!$E$49</definedName>
    <definedName name="_Benching">#REF!</definedName>
    <definedName name="_Brickwork" localSheetId="22">[1]Home!$E$43</definedName>
    <definedName name="_Brickwork" localSheetId="15">[2]Home!$E$43</definedName>
    <definedName name="_Brickwork" localSheetId="7">[2]Home!$E$43</definedName>
    <definedName name="_Brickwork" localSheetId="10">[2]Home!$E$43</definedName>
    <definedName name="_Brickwork" localSheetId="24">[1]Home!$E$43</definedName>
    <definedName name="_Brickwork" localSheetId="26">[1]Home!$E$43</definedName>
    <definedName name="_Brickwork" localSheetId="27">[1]Home!$E$43</definedName>
    <definedName name="_Brickwork">#REF!</definedName>
    <definedName name="_Clearing" localSheetId="22">[1]Home!$E$50</definedName>
    <definedName name="_Clearing" localSheetId="15">[2]Home!$E$50</definedName>
    <definedName name="_Clearing" localSheetId="7">[2]Home!$E$50</definedName>
    <definedName name="_Clearing" localSheetId="10">[2]Home!$E$50</definedName>
    <definedName name="_Clearing" localSheetId="24">[1]Home!$E$50</definedName>
    <definedName name="_Clearing" localSheetId="26">[1]Home!$E$50</definedName>
    <definedName name="_Clearing" localSheetId="27">[1]Home!$E$50</definedName>
    <definedName name="_Clearing">#REF!</definedName>
    <definedName name="_Client1" localSheetId="22">[1]Home!$C$2</definedName>
    <definedName name="_Client1" localSheetId="15">[2]Home!$C$2</definedName>
    <definedName name="_Client1" localSheetId="7">[2]Home!$C$2</definedName>
    <definedName name="_Client1" localSheetId="10">[2]Home!$C$2</definedName>
    <definedName name="_Client1" localSheetId="24">[1]Home!$C$2</definedName>
    <definedName name="_Client1" localSheetId="26">[1]Home!$C$2</definedName>
    <definedName name="_Client1" localSheetId="27">[1]Home!$C$2</definedName>
    <definedName name="_Client1">#REF!</definedName>
    <definedName name="_Client2" localSheetId="22">[1]Home!$C$3</definedName>
    <definedName name="_Client2" localSheetId="15">[2]Home!$C$3</definedName>
    <definedName name="_Client2" localSheetId="7">[2]Home!$C$3</definedName>
    <definedName name="_Client2" localSheetId="10">[2]Home!$C$3</definedName>
    <definedName name="_Client2" localSheetId="24">[1]Home!$C$3</definedName>
    <definedName name="_Client2" localSheetId="26">[1]Home!$C$3</definedName>
    <definedName name="_Client2" localSheetId="27">[1]Home!$C$3</definedName>
    <definedName name="_Client2">#REF!</definedName>
    <definedName name="_ContractNo" localSheetId="22">[1]Home!$C$5</definedName>
    <definedName name="_ContractNo" localSheetId="15">[2]Home!$C$5</definedName>
    <definedName name="_ContractNo" localSheetId="7">[2]Home!$C$5</definedName>
    <definedName name="_ContractNo" localSheetId="10">[2]Home!$C$5</definedName>
    <definedName name="_ContractNo" localSheetId="24">[1]Home!$C$5</definedName>
    <definedName name="_ContractNo" localSheetId="26">[1]Home!$C$5</definedName>
    <definedName name="_ContractNo" localSheetId="27">[1]Home!$C$5</definedName>
    <definedName name="_ContractNo">#REF!</definedName>
    <definedName name="_ContractPeriod" localSheetId="22">[1]Home!$C$16</definedName>
    <definedName name="_ContractPeriod" localSheetId="15">[2]Home!$C$16</definedName>
    <definedName name="_ContractPeriod" localSheetId="7">[2]Home!$C$16</definedName>
    <definedName name="_ContractPeriod" localSheetId="10">[2]Home!$C$16</definedName>
    <definedName name="_ContractPeriod" localSheetId="24">[1]Home!$C$16</definedName>
    <definedName name="_ContractPeriod" localSheetId="26">[1]Home!$C$16</definedName>
    <definedName name="_ContractPeriod" localSheetId="27">[1]Home!$C$16</definedName>
    <definedName name="_ContractPeriod">#REF!</definedName>
    <definedName name="_Description" localSheetId="22">[1]Home!$C$6</definedName>
    <definedName name="_Description" localSheetId="15">[2]Home!$C$6</definedName>
    <definedName name="_Description" localSheetId="7">[2]Home!$C$6</definedName>
    <definedName name="_Description" localSheetId="10">[2]Home!$C$6</definedName>
    <definedName name="_Description" localSheetId="24">[1]Home!$C$6</definedName>
    <definedName name="_Description" localSheetId="26">[1]Home!$C$6</definedName>
    <definedName name="_Description" localSheetId="27">[1]Home!$C$6</definedName>
    <definedName name="_Description">#REF!</definedName>
    <definedName name="_Excavation" localSheetId="22">[1]Home!$E$44</definedName>
    <definedName name="_Excavation" localSheetId="15">[2]Home!$E$44</definedName>
    <definedName name="_Excavation" localSheetId="7">[2]Home!$E$44</definedName>
    <definedName name="_Excavation" localSheetId="10">[2]Home!$E$44</definedName>
    <definedName name="_Excavation" localSheetId="24">[1]Home!$E$44</definedName>
    <definedName name="_Excavation" localSheetId="26">[1]Home!$E$44</definedName>
    <definedName name="_Excavation" localSheetId="27">[1]Home!$E$44</definedName>
    <definedName name="_Excavation">#REF!</definedName>
    <definedName name="_Expansion" localSheetId="22">[1]Home!$E$57</definedName>
    <definedName name="_Expansion" localSheetId="15">[2]Home!$E$57</definedName>
    <definedName name="_Expansion" localSheetId="7">[2]Home!$E$57</definedName>
    <definedName name="_Expansion" localSheetId="10">[2]Home!$E$57</definedName>
    <definedName name="_Expansion" localSheetId="24">[1]Home!$E$57</definedName>
    <definedName name="_Expansion" localSheetId="26">[1]Home!$E$57</definedName>
    <definedName name="_Expansion" localSheetId="27">[1]Home!$E$57</definedName>
    <definedName name="_Expansion">#REF!</definedName>
    <definedName name="_Formwork" localSheetId="22">[1]Home!$E$52</definedName>
    <definedName name="_Formwork" localSheetId="15">[2]Home!$E$52</definedName>
    <definedName name="_Formwork" localSheetId="7">[2]Home!$E$52</definedName>
    <definedName name="_Formwork" localSheetId="10">[2]Home!$E$52</definedName>
    <definedName name="_Formwork" localSheetId="24">[1]Home!$E$52</definedName>
    <definedName name="_Formwork" localSheetId="26">[1]Home!$E$52</definedName>
    <definedName name="_Formwork" localSheetId="27">[1]Home!$E$52</definedName>
    <definedName name="_Formwork">#REF!</definedName>
    <definedName name="_Gabion" localSheetId="22">[1]Home!$E$60</definedName>
    <definedName name="_Gabion" localSheetId="15">[2]Home!$E$60</definedName>
    <definedName name="_Gabion" localSheetId="7">[2]Home!$E$60</definedName>
    <definedName name="_Gabion" localSheetId="10">[2]Home!$E$60</definedName>
    <definedName name="_Gabion" localSheetId="24">[1]Home!$E$60</definedName>
    <definedName name="_Gabion" localSheetId="26">[1]Home!$E$60</definedName>
    <definedName name="_Gabion" localSheetId="27">[1]Home!$E$60</definedName>
    <definedName name="_Gabion">#REF!</definedName>
    <definedName name="_Geofabric" localSheetId="22">[1]Home!$E$55</definedName>
    <definedName name="_Geofabric" localSheetId="15">[2]Home!$E$55</definedName>
    <definedName name="_Geofabric" localSheetId="7">[2]Home!$E$55</definedName>
    <definedName name="_Geofabric" localSheetId="10">[2]Home!$E$55</definedName>
    <definedName name="_Geofabric" localSheetId="24">[1]Home!$E$55</definedName>
    <definedName name="_Geofabric" localSheetId="26">[1]Home!$E$55</definedName>
    <definedName name="_Geofabric" localSheetId="27">[1]Home!$E$55</definedName>
    <definedName name="_Geofabric">#REF!</definedName>
    <definedName name="_GPost" localSheetId="15">[2]Home!$E$61</definedName>
    <definedName name="_GPost" localSheetId="7">[2]Home!$E$61</definedName>
    <definedName name="_GPost" localSheetId="10">[2]Home!$E$61</definedName>
    <definedName name="_GPost">#REF!</definedName>
    <definedName name="_GRail" localSheetId="22">[1]Home!$E$62</definedName>
    <definedName name="_GRail" localSheetId="15">[2]Home!$E$62</definedName>
    <definedName name="_GRail" localSheetId="7">[2]Home!$E$62</definedName>
    <definedName name="_GRail" localSheetId="10">[2]Home!$E$62</definedName>
    <definedName name="_GRail" localSheetId="24">[1]Home!$E$62</definedName>
    <definedName name="_GRail" localSheetId="26">[1]Home!$E$62</definedName>
    <definedName name="_GRail" localSheetId="27">[1]Home!$E$62</definedName>
    <definedName name="_GRail">#REF!</definedName>
    <definedName name="_Haul" localSheetId="22">[1]Home!$E$40</definedName>
    <definedName name="_Haul" localSheetId="15">[2]Home!$E$40</definedName>
    <definedName name="_Haul" localSheetId="7">[2]Home!$E$40</definedName>
    <definedName name="_Haul" localSheetId="10">[2]Home!$E$40</definedName>
    <definedName name="_Haul" localSheetId="24">[1]Home!$E$40</definedName>
    <definedName name="_Haul" localSheetId="26">[1]Home!$E$40</definedName>
    <definedName name="_Haul" localSheetId="27">[1]Home!$E$40</definedName>
    <definedName name="_Haul">#REF!</definedName>
    <definedName name="_HaulPerMetre" localSheetId="22">[1]Home!$E$38</definedName>
    <definedName name="_HaulPerMetre" localSheetId="15">[2]Home!$E$38</definedName>
    <definedName name="_HaulPerMetre" localSheetId="7">[2]Home!$E$38</definedName>
    <definedName name="_HaulPerMetre" localSheetId="10">[2]Home!$E$38</definedName>
    <definedName name="_HaulPerMetre" localSheetId="24">[1]Home!$E$38</definedName>
    <definedName name="_HaulPerMetre" localSheetId="26">[1]Home!$E$38</definedName>
    <definedName name="_HaulPerMetre" localSheetId="27">[1]Home!$E$38</definedName>
    <definedName name="_HaulPerMetre">#REF!</definedName>
    <definedName name="_KandC" localSheetId="15">[2]Home!$E$59</definedName>
    <definedName name="_KandC" localSheetId="7">[2]Home!$E$59</definedName>
    <definedName name="_KandC" localSheetId="10">[2]Home!$E$59</definedName>
    <definedName name="_KandC">#REF!</definedName>
    <definedName name="_Kerb" localSheetId="22">[1]Home!$E$58</definedName>
    <definedName name="_Kerb" localSheetId="15">[2]Home!$E$58</definedName>
    <definedName name="_Kerb" localSheetId="7">[2]Home!$E$58</definedName>
    <definedName name="_Kerb" localSheetId="10">[2]Home!$E$58</definedName>
    <definedName name="_Kerb" localSheetId="24">[1]Home!$E$58</definedName>
    <definedName name="_Kerb" localSheetId="26">[1]Home!$E$58</definedName>
    <definedName name="_Kerb" localSheetId="27">[1]Home!$E$58</definedName>
    <definedName name="_Kerb">#REF!</definedName>
    <definedName name="_LabourDaily" localSheetId="22">[1]Home!$C$13</definedName>
    <definedName name="_LabourDaily" localSheetId="15">[2]Home!$C$13</definedName>
    <definedName name="_LabourDaily" localSheetId="7">[2]Home!$C$13</definedName>
    <definedName name="_LabourDaily" localSheetId="10">[2]Home!$C$13</definedName>
    <definedName name="_LabourDaily" localSheetId="24">[1]Home!$C$13</definedName>
    <definedName name="_LabourDaily" localSheetId="26">[1]Home!$C$13</definedName>
    <definedName name="_LabourDaily" localSheetId="27">[1]Home!$C$13</definedName>
    <definedName name="_LabourDaily">#REF!</definedName>
    <definedName name="_LabourHours" localSheetId="15">#REF!</definedName>
    <definedName name="_LabourHours" localSheetId="7">#REF!</definedName>
    <definedName name="_LabourHours" localSheetId="10">#REF!</definedName>
    <definedName name="_LabourHours">#REF!</definedName>
    <definedName name="_LabourRate" localSheetId="22">[1]Home!$C$11</definedName>
    <definedName name="_LabourRate" localSheetId="15">[2]Home!$C$11</definedName>
    <definedName name="_LabourRate" localSheetId="7">[2]Home!$C$11</definedName>
    <definedName name="_LabourRate" localSheetId="10">[2]Home!$C$11</definedName>
    <definedName name="_LabourRate" localSheetId="24">[1]Home!$C$11</definedName>
    <definedName name="_LabourRate" localSheetId="26">[1]Home!$C$11</definedName>
    <definedName name="_LabourRate" localSheetId="27">[1]Home!$C$11</definedName>
    <definedName name="_LabourRate">#REF!</definedName>
    <definedName name="_Markup" localSheetId="22">[1]Home!$C$27</definedName>
    <definedName name="_Markup" localSheetId="15">[2]Home!$C$27</definedName>
    <definedName name="_Markup" localSheetId="7">[2]Home!$C$27</definedName>
    <definedName name="_Markup" localSheetId="10">[2]Home!$C$27</definedName>
    <definedName name="_Markup" localSheetId="24">[1]Home!$C$27</definedName>
    <definedName name="_Markup" localSheetId="26">[1]Home!$C$27</definedName>
    <definedName name="_Markup" localSheetId="27">[1]Home!$C$27</definedName>
    <definedName name="_Markup">#REF!</definedName>
    <definedName name="_Mesh" localSheetId="22">[1]Home!$E$53</definedName>
    <definedName name="_Mesh" localSheetId="15">[2]Home!$E$53</definedName>
    <definedName name="_Mesh" localSheetId="7">[2]Home!$E$53</definedName>
    <definedName name="_Mesh" localSheetId="10">[2]Home!$E$53</definedName>
    <definedName name="_Mesh" localSheetId="24">[1]Home!$E$53</definedName>
    <definedName name="_Mesh" localSheetId="26">[1]Home!$E$53</definedName>
    <definedName name="_Mesh" localSheetId="27">[1]Home!$E$53</definedName>
    <definedName name="_Mesh">#REF!</definedName>
    <definedName name="_Mix" localSheetId="22">[1]Home!$E$41</definedName>
    <definedName name="_Mix" localSheetId="15">[2]Home!$E$41</definedName>
    <definedName name="_Mix" localSheetId="7">[2]Home!$E$41</definedName>
    <definedName name="_Mix" localSheetId="10">[2]Home!$E$41</definedName>
    <definedName name="_Mix" localSheetId="24">[1]Home!$E$41</definedName>
    <definedName name="_Mix" localSheetId="26">[1]Home!$E$41</definedName>
    <definedName name="_Mix" localSheetId="27">[1]Home!$E$41</definedName>
    <definedName name="_Mix">#REF!</definedName>
    <definedName name="_Place" localSheetId="22">[1]Home!$E$42</definedName>
    <definedName name="_Place" localSheetId="15">[2]Home!$E$42</definedName>
    <definedName name="_Place" localSheetId="7">[2]Home!$E$42</definedName>
    <definedName name="_Place" localSheetId="10">[2]Home!$E$42</definedName>
    <definedName name="_Place" localSheetId="24">[1]Home!$E$42</definedName>
    <definedName name="_Place" localSheetId="26">[1]Home!$E$42</definedName>
    <definedName name="_Place" localSheetId="27">[1]Home!$E$42</definedName>
    <definedName name="_Place">#REF!</definedName>
    <definedName name="_Plaster" localSheetId="15">[2]Home!$E$48</definedName>
    <definedName name="_Plaster" localSheetId="7">[2]Home!$E$48</definedName>
    <definedName name="_Plaster" localSheetId="10">[2]Home!$E$48</definedName>
    <definedName name="_Plaster">#REF!</definedName>
    <definedName name="_RoadLength" localSheetId="22">[1]Home!$C$25</definedName>
    <definedName name="_RoadLength" localSheetId="15">[2]Home!$C$25</definedName>
    <definedName name="_RoadLength" localSheetId="7">[2]Home!$C$25</definedName>
    <definedName name="_RoadLength" localSheetId="10">[2]Home!$C$25</definedName>
    <definedName name="_RoadLength" localSheetId="24">[1]Home!$C$25</definedName>
    <definedName name="_RoadLength" localSheetId="26">[1]Home!$C$25</definedName>
    <definedName name="_RoadLength" localSheetId="27">[1]Home!$C$25</definedName>
    <definedName name="_RoadLength">#REF!</definedName>
    <definedName name="_Roadmarkings" localSheetId="15">#REF!</definedName>
    <definedName name="_Roadmarkings" localSheetId="7">#REF!</definedName>
    <definedName name="_Roadmarkings" localSheetId="10">#REF!</definedName>
    <definedName name="_Roadmarkings">#REF!</definedName>
    <definedName name="_RoadstudSpc" localSheetId="22">[1]Home!$C$31</definedName>
    <definedName name="_RoadstudSpc" localSheetId="15">[2]Home!$C$31</definedName>
    <definedName name="_RoadstudSpc" localSheetId="7">[2]Home!$C$31</definedName>
    <definedName name="_RoadstudSpc" localSheetId="10">[2]Home!$C$31</definedName>
    <definedName name="_RoadstudSpc" localSheetId="24">[1]Home!$C$31</definedName>
    <definedName name="_RoadstudSpc" localSheetId="26">[1]Home!$C$31</definedName>
    <definedName name="_RoadstudSpc" localSheetId="27">[1]Home!$C$31</definedName>
    <definedName name="_RoadstudSpc">#REF!</definedName>
    <definedName name="_Sheeting" localSheetId="15">[2]Home!$E$54</definedName>
    <definedName name="_Sheeting" localSheetId="7">[2]Home!$E$54</definedName>
    <definedName name="_Sheeting" localSheetId="10">[2]Home!$E$54</definedName>
    <definedName name="_Sheeting">#REF!</definedName>
    <definedName name="_Sign" localSheetId="22">[1]Home!$E$63</definedName>
    <definedName name="_Sign" localSheetId="15">[2]Home!$E$63</definedName>
    <definedName name="_Sign" localSheetId="7">[2]Home!$E$63</definedName>
    <definedName name="_Sign" localSheetId="10">[2]Home!$E$63</definedName>
    <definedName name="_Sign" localSheetId="24">[1]Home!$E$63</definedName>
    <definedName name="_Sign" localSheetId="26">[1]Home!$E$63</definedName>
    <definedName name="_Sign" localSheetId="27">[1]Home!$E$63</definedName>
    <definedName name="_Sign">#REF!</definedName>
    <definedName name="_Spread" localSheetId="15">[2]Home!$E$47</definedName>
    <definedName name="_Spread" localSheetId="7">[2]Home!$E$47</definedName>
    <definedName name="_Spread" localSheetId="10">[2]Home!$E$47</definedName>
    <definedName name="_Spread">#REF!</definedName>
    <definedName name="_Stamp" localSheetId="15">[2]Home!$E$45</definedName>
    <definedName name="_Stamp" localSheetId="7">[2]Home!$E$45</definedName>
    <definedName name="_Stamp" localSheetId="10">[2]Home!$E$45</definedName>
    <definedName name="_Stamp">#REF!</definedName>
    <definedName name="_Subsoil" localSheetId="15">[2]Home!$E$56</definedName>
    <definedName name="_Subsoil" localSheetId="7">[2]Home!$E$56</definedName>
    <definedName name="_Subsoil" localSheetId="10">[2]Home!$E$56</definedName>
    <definedName name="_Subsoil">#REF!</definedName>
    <definedName name="_Summary" localSheetId="22">[1]Home!$J$16</definedName>
    <definedName name="_Summary" localSheetId="15">[2]Home!$J$16</definedName>
    <definedName name="_Summary" localSheetId="7">[2]Home!$J$16</definedName>
    <definedName name="_Summary" localSheetId="10">[2]Home!$J$16</definedName>
    <definedName name="_Summary" localSheetId="24">[1]Home!$J$16</definedName>
    <definedName name="_Summary" localSheetId="26">[1]Home!$J$16</definedName>
    <definedName name="_Summary" localSheetId="27">[1]Home!$J$16</definedName>
    <definedName name="_Summary">#REF!</definedName>
    <definedName name="_Wacker" localSheetId="22">[1]Home!$E$46</definedName>
    <definedName name="_Wacker" localSheetId="15">[2]Home!$E$46</definedName>
    <definedName name="_Wacker" localSheetId="7">[2]Home!$E$46</definedName>
    <definedName name="_Wacker" localSheetId="10">[2]Home!$E$46</definedName>
    <definedName name="_Wacker" localSheetId="24">[1]Home!$E$46</definedName>
    <definedName name="_Wacker" localSheetId="26">[1]Home!$E$46</definedName>
    <definedName name="_Wacker" localSheetId="27">[1]Home!$E$46</definedName>
    <definedName name="_Wacker">#REF!</definedName>
    <definedName name="C7.3">#REF!</definedName>
    <definedName name="Client1">Information!$C$2</definedName>
    <definedName name="Client2">Information!$C$3</definedName>
    <definedName name="ContractDescription">Information!$C$6</definedName>
    <definedName name="ContractNo">Information!$C$5</definedName>
    <definedName name="DELETE">[3]Home!$E$44</definedName>
    <definedName name="lori">#REF!</definedName>
    <definedName name="lorin">#REF!</definedName>
    <definedName name="lorinda">#REF!</definedName>
    <definedName name="ntha">#REF!</definedName>
    <definedName name="nthab">#REF!</definedName>
    <definedName name="nthabi">#REF!</definedName>
    <definedName name="nthabz">#REF!</definedName>
    <definedName name="Page_A" localSheetId="22">[1]Home!$J$12</definedName>
    <definedName name="Page_A" localSheetId="15">[2]Home!$J$12</definedName>
    <definedName name="Page_A" localSheetId="7">[2]Home!$J$12</definedName>
    <definedName name="Page_A" localSheetId="10">[2]Home!$J$12</definedName>
    <definedName name="Page_A" localSheetId="24">[1]Home!$J$12</definedName>
    <definedName name="Page_A" localSheetId="26">[1]Home!$J$12</definedName>
    <definedName name="Page_A" localSheetId="27">[1]Home!$J$12</definedName>
    <definedName name="Page_A">#REF!</definedName>
    <definedName name="Page_D" localSheetId="22">[1]Home!$J$13</definedName>
    <definedName name="Page_D" localSheetId="15">[2]Home!$J$13</definedName>
    <definedName name="Page_D" localSheetId="7">[2]Home!$J$13</definedName>
    <definedName name="Page_D" localSheetId="10">[2]Home!$J$13</definedName>
    <definedName name="Page_D" localSheetId="24">[1]Home!$J$13</definedName>
    <definedName name="Page_D" localSheetId="26">[1]Home!$J$13</definedName>
    <definedName name="Page_D" localSheetId="27">[1]Home!$J$13</definedName>
    <definedName name="Page_D">#REF!</definedName>
    <definedName name="Page_F" localSheetId="22">[1]Home!$J$14</definedName>
    <definedName name="Page_F" localSheetId="15">[2]Home!$J$14</definedName>
    <definedName name="Page_F" localSheetId="7">[2]Home!$J$14</definedName>
    <definedName name="Page_F" localSheetId="10">[2]Home!$J$14</definedName>
    <definedName name="Page_F" localSheetId="24">[1]Home!$J$14</definedName>
    <definedName name="Page_F" localSheetId="26">[1]Home!$J$14</definedName>
    <definedName name="Page_F" localSheetId="27">[1]Home!$J$14</definedName>
    <definedName name="Page_F">#REF!</definedName>
    <definedName name="Page_G" localSheetId="22">[1]Home!$J$15</definedName>
    <definedName name="Page_G" localSheetId="15">[2]Home!$J$15</definedName>
    <definedName name="Page_G" localSheetId="7">[2]Home!$J$15</definedName>
    <definedName name="Page_G" localSheetId="10">[2]Home!$J$15</definedName>
    <definedName name="Page_G" localSheetId="24">[1]Home!$J$15</definedName>
    <definedName name="Page_G" localSheetId="26">[1]Home!$J$15</definedName>
    <definedName name="Page_G" localSheetId="27">[1]Home!$J$15</definedName>
    <definedName name="Page_G">#REF!</definedName>
    <definedName name="_xlnm.Print_Area" localSheetId="22">A!$A$1:$H$31</definedName>
    <definedName name="_xlnm.Print_Area" localSheetId="1">'C1.2'!$A$1:$G$177</definedName>
    <definedName name="_xlnm.Print_Area" localSheetId="2">'C1.3'!$A$1:$G$60</definedName>
    <definedName name="_xlnm.Print_Area" localSheetId="3">'C1.4'!$A$1:$G$121</definedName>
    <definedName name="_xlnm.Print_Area" localSheetId="4">'C1.5'!$A$1:$G$130</definedName>
    <definedName name="_xlnm.Print_Area" localSheetId="5">'C1.6'!$A$1:$G$50</definedName>
    <definedName name="_xlnm.Print_Area" localSheetId="6">'C1.7'!$A$1:$G$59</definedName>
    <definedName name="_xlnm.Print_Area" localSheetId="15">'C11.9'!$A$1:$G$46</definedName>
    <definedName name="_xlnm.Print_Area" localSheetId="17">'C13.2'!$A$1:$G$48</definedName>
    <definedName name="_xlnm.Print_Area" localSheetId="18">'C13.3'!$A$1:$G$57</definedName>
    <definedName name="_xlnm.Print_Area" localSheetId="20">'C13.7'!$A$1:$G$27</definedName>
    <definedName name="_xlnm.Print_Area" localSheetId="7">'C2.1'!$A$1:$G$31</definedName>
    <definedName name="_xlnm.Print_Area" localSheetId="21">'C20.1'!$A$1:$H$52</definedName>
    <definedName name="_xlnm.Print_Area" localSheetId="8">'C3.1'!$B$1:$G$74</definedName>
    <definedName name="_xlnm.Print_Area" localSheetId="9">'C4.2'!$A$1:$H$59</definedName>
    <definedName name="_xlnm.Print_Area" localSheetId="10">'C4.4'!$A$1:$H$57</definedName>
    <definedName name="_xlnm.Print_Area" localSheetId="11">'C5.1'!$A$1:$H$51</definedName>
    <definedName name="_xlnm.Print_Area" localSheetId="12">'C5.2'!$A$1:$G$50</definedName>
    <definedName name="_xlnm.Print_Area" localSheetId="24">E!$A$1:$I$57</definedName>
    <definedName name="_xlnm.Print_Area" localSheetId="26">F!$A$1:$I$53</definedName>
    <definedName name="_xlnm.Print_Area" localSheetId="0">Information!$A$1:$E$7</definedName>
    <definedName name="_xlnm.Print_Area" localSheetId="23">'Section E'!$A$1:$G$64</definedName>
    <definedName name="_xlnm.Print_Area" localSheetId="25">'Section F'!$A$1:$H$114</definedName>
    <definedName name="_xlnm.Print_Area" localSheetId="27">Summary!$A$1:$H$22</definedName>
    <definedName name="_xlnm.Print_Titles" localSheetId="15">'C11.9'!$4:$8</definedName>
    <definedName name="_xlnm.Print_Titles" localSheetId="7">'C2.1'!$4:$9</definedName>
    <definedName name="_xlnm.Print_Titles" localSheetId="10">'C4.4'!$4:$10</definedName>
    <definedName name="tbl_Units">[4]Tables!$B$4:$B$32</definedName>
  </definedNames>
  <calcPr calcId="181029"/>
</workbook>
</file>

<file path=xl/calcChain.xml><?xml version="1.0" encoding="utf-8"?>
<calcChain xmlns="http://schemas.openxmlformats.org/spreadsheetml/2006/main">
  <c r="G16" i="161" l="1"/>
  <c r="G44" i="262" l="1"/>
  <c r="G42" i="262"/>
  <c r="G40" i="262"/>
  <c r="G38" i="262"/>
  <c r="E158" i="159"/>
  <c r="G158" i="159" s="1"/>
  <c r="E156" i="159"/>
  <c r="G156" i="159" s="1"/>
  <c r="E154" i="159"/>
  <c r="G154" i="159" s="1"/>
  <c r="E152" i="159"/>
  <c r="G152" i="159" s="1"/>
  <c r="E150" i="159"/>
  <c r="G150" i="159" s="1"/>
  <c r="E148" i="159"/>
  <c r="G148" i="159" s="1"/>
  <c r="E146" i="159"/>
  <c r="G146" i="159" s="1"/>
  <c r="E81" i="262"/>
  <c r="E75" i="262"/>
  <c r="E69" i="262"/>
  <c r="G37" i="260"/>
  <c r="G36" i="260"/>
  <c r="E38" i="260" s="1"/>
  <c r="G38" i="260" s="1"/>
  <c r="G31" i="260"/>
  <c r="G30" i="260"/>
  <c r="E32" i="260" s="1"/>
  <c r="G32" i="260" s="1"/>
  <c r="G25" i="260"/>
  <c r="G24" i="260"/>
  <c r="E26" i="260" s="1"/>
  <c r="G26" i="260" s="1"/>
  <c r="G147" i="159" l="1"/>
  <c r="G149" i="159"/>
  <c r="G151" i="159"/>
  <c r="G153" i="159"/>
  <c r="G155" i="159"/>
  <c r="G157" i="159"/>
  <c r="G145" i="159"/>
  <c r="G28" i="262" l="1"/>
  <c r="G18" i="161" l="1"/>
  <c r="G14" i="161"/>
  <c r="G45" i="159" l="1"/>
  <c r="E46" i="159" s="1"/>
  <c r="G46" i="159" s="1"/>
  <c r="G44" i="159"/>
  <c r="G54" i="163" l="1"/>
  <c r="G52" i="163"/>
  <c r="G119" i="162"/>
  <c r="G118" i="162"/>
  <c r="G117" i="162"/>
  <c r="G116" i="162"/>
  <c r="G115" i="162"/>
  <c r="G114" i="162"/>
  <c r="G113" i="162"/>
  <c r="G112" i="162"/>
  <c r="G111" i="162"/>
  <c r="G110" i="162"/>
  <c r="G109" i="162"/>
  <c r="G108" i="162"/>
  <c r="G107" i="162"/>
  <c r="G106" i="162"/>
  <c r="G104" i="162"/>
  <c r="G103" i="162"/>
  <c r="G102" i="162"/>
  <c r="G101" i="162"/>
  <c r="G100" i="162"/>
  <c r="G99" i="162"/>
  <c r="G98" i="162"/>
  <c r="G97" i="162"/>
  <c r="G96" i="162"/>
  <c r="G95" i="162"/>
  <c r="G94" i="162"/>
  <c r="G93" i="162"/>
  <c r="G92" i="162"/>
  <c r="G91" i="162"/>
  <c r="G90" i="162"/>
  <c r="G89" i="162"/>
  <c r="G88" i="162"/>
  <c r="G86" i="162"/>
  <c r="G85" i="162"/>
  <c r="G84" i="162"/>
  <c r="G83" i="162"/>
  <c r="G82" i="162"/>
  <c r="G80" i="162"/>
  <c r="G79" i="162"/>
  <c r="G78" i="162"/>
  <c r="G77" i="162"/>
  <c r="G76" i="162"/>
  <c r="G74" i="162"/>
  <c r="G60" i="162"/>
  <c r="G59" i="162"/>
  <c r="G58" i="162"/>
  <c r="G56" i="162"/>
  <c r="G55" i="162"/>
  <c r="G54" i="162"/>
  <c r="G53" i="162"/>
  <c r="G52" i="162"/>
  <c r="G51" i="162"/>
  <c r="G50" i="162"/>
  <c r="G49" i="162"/>
  <c r="G48" i="162"/>
  <c r="G47" i="162"/>
  <c r="G46" i="162"/>
  <c r="G45" i="162"/>
  <c r="G44" i="162"/>
  <c r="G43" i="162"/>
  <c r="G42" i="162"/>
  <c r="G41" i="162"/>
  <c r="G40" i="162"/>
  <c r="G39" i="162"/>
  <c r="G38" i="162"/>
  <c r="G37" i="162"/>
  <c r="G36" i="162"/>
  <c r="G35" i="162"/>
  <c r="G34" i="162"/>
  <c r="G32" i="162"/>
  <c r="G31" i="162"/>
  <c r="G30" i="162"/>
  <c r="G29" i="162"/>
  <c r="G28" i="162"/>
  <c r="G27" i="162"/>
  <c r="G26" i="162"/>
  <c r="G24" i="162"/>
  <c r="G20" i="162"/>
  <c r="G18" i="162"/>
  <c r="G17" i="162"/>
  <c r="G16" i="162"/>
  <c r="G28" i="168" l="1"/>
  <c r="G52" i="212"/>
  <c r="G58" i="212"/>
  <c r="G50" i="212"/>
  <c r="G49" i="212"/>
  <c r="G48" i="212"/>
  <c r="G46" i="212"/>
  <c r="G45" i="212"/>
  <c r="G44" i="212"/>
  <c r="G43" i="212"/>
  <c r="G42" i="212"/>
  <c r="G41" i="212"/>
  <c r="G40" i="212"/>
  <c r="G39" i="212"/>
  <c r="G38" i="212"/>
  <c r="G36" i="208"/>
  <c r="G35" i="208"/>
  <c r="G34" i="208"/>
  <c r="G33" i="208"/>
  <c r="G32" i="208"/>
  <c r="G31" i="208"/>
  <c r="G30" i="208"/>
  <c r="G29" i="208"/>
  <c r="G28" i="208"/>
  <c r="G27" i="208"/>
  <c r="G26" i="208"/>
  <c r="G25" i="208"/>
  <c r="G24" i="208"/>
  <c r="G23" i="208"/>
  <c r="G22" i="208"/>
  <c r="G21" i="208"/>
  <c r="G20" i="208"/>
  <c r="G19" i="208"/>
  <c r="G18" i="208"/>
  <c r="G126" i="163"/>
  <c r="E128" i="163" s="1"/>
  <c r="G128" i="163" s="1"/>
  <c r="G125" i="163"/>
  <c r="G124" i="163"/>
  <c r="G122" i="163"/>
  <c r="G120" i="163"/>
  <c r="G119" i="163"/>
  <c r="G118" i="163"/>
  <c r="G98" i="163"/>
  <c r="G97" i="163"/>
  <c r="G96" i="163"/>
  <c r="G92" i="163"/>
  <c r="E94" i="163" s="1"/>
  <c r="G94" i="163" s="1"/>
  <c r="G91" i="163"/>
  <c r="G90" i="163"/>
  <c r="G89" i="163"/>
  <c r="G88" i="163"/>
  <c r="G87" i="163"/>
  <c r="G86" i="163"/>
  <c r="G85" i="163"/>
  <c r="G84" i="163"/>
  <c r="G82" i="163"/>
  <c r="G81" i="163"/>
  <c r="G80" i="163"/>
  <c r="G79" i="163"/>
  <c r="G78" i="163"/>
  <c r="G77" i="163"/>
  <c r="G76" i="163"/>
  <c r="E74" i="163"/>
  <c r="G74" i="163" s="1"/>
  <c r="E69" i="163"/>
  <c r="G69" i="163" s="1"/>
  <c r="B57" i="196"/>
  <c r="C29" i="254" l="1"/>
  <c r="C28" i="254"/>
  <c r="C27" i="254"/>
  <c r="C26" i="254"/>
  <c r="C25" i="254"/>
  <c r="G16" i="199" l="1"/>
  <c r="G20" i="196"/>
  <c r="G19" i="196"/>
  <c r="G18" i="196"/>
  <c r="G27" i="168" l="1"/>
  <c r="G42" i="167"/>
  <c r="G41" i="167"/>
  <c r="G40" i="167"/>
  <c r="G39" i="167"/>
  <c r="G38" i="167"/>
  <c r="G37" i="167"/>
  <c r="G36" i="167"/>
  <c r="G35" i="167"/>
  <c r="G34" i="167"/>
  <c r="G33" i="167"/>
  <c r="G32" i="167"/>
  <c r="G31" i="167"/>
  <c r="G30" i="167"/>
  <c r="G29" i="167"/>
  <c r="G28" i="167"/>
  <c r="G48" i="166"/>
  <c r="G47" i="166"/>
  <c r="G46" i="166"/>
  <c r="G45" i="166"/>
  <c r="G44" i="166"/>
  <c r="G43" i="166"/>
  <c r="G42" i="166"/>
  <c r="G41" i="166"/>
  <c r="G40" i="166"/>
  <c r="G38" i="166"/>
  <c r="G37" i="166"/>
  <c r="G36" i="166"/>
  <c r="G35" i="166"/>
  <c r="G34" i="166"/>
  <c r="G33" i="166"/>
  <c r="G32" i="166"/>
  <c r="G31" i="166"/>
  <c r="G30" i="166"/>
  <c r="G29" i="166"/>
  <c r="G28" i="166"/>
  <c r="G27" i="166"/>
  <c r="G26" i="166"/>
  <c r="G25" i="166"/>
  <c r="G24" i="166"/>
  <c r="G23" i="166"/>
  <c r="G22" i="166"/>
  <c r="G21" i="166"/>
  <c r="G20" i="166"/>
  <c r="B9" i="264" l="1"/>
  <c r="G27" i="169"/>
  <c r="G26" i="169"/>
  <c r="G25" i="169"/>
  <c r="G24" i="169"/>
  <c r="G23" i="169"/>
  <c r="E24" i="235" l="1"/>
  <c r="E72" i="208" l="1"/>
  <c r="E18" i="165"/>
  <c r="E16" i="165"/>
  <c r="G46" i="163" l="1"/>
  <c r="G42" i="163"/>
  <c r="G40" i="163"/>
  <c r="G38" i="163"/>
  <c r="G36" i="163"/>
  <c r="G34" i="163"/>
  <c r="G30" i="163"/>
  <c r="G28" i="163"/>
  <c r="E24" i="163" l="1"/>
  <c r="G24" i="163" s="1"/>
  <c r="E22" i="163"/>
  <c r="G22" i="163" s="1"/>
  <c r="G32" i="212" l="1"/>
  <c r="G110" i="159" l="1"/>
  <c r="B11" i="264" l="1"/>
  <c r="B10" i="264"/>
  <c r="B64" i="260"/>
  <c r="B2" i="264"/>
  <c r="D1" i="264"/>
  <c r="B1" i="264"/>
  <c r="C9" i="263"/>
  <c r="B9" i="263"/>
  <c r="B4" i="263"/>
  <c r="B2" i="263"/>
  <c r="F1" i="263"/>
  <c r="B1" i="263"/>
  <c r="G57" i="262"/>
  <c r="G58" i="262"/>
  <c r="G59" i="262"/>
  <c r="G60" i="262"/>
  <c r="G61" i="262"/>
  <c r="E63" i="262" s="1"/>
  <c r="G62" i="262"/>
  <c r="G63" i="262"/>
  <c r="G64" i="262"/>
  <c r="G65" i="262"/>
  <c r="G66" i="262"/>
  <c r="G67" i="262"/>
  <c r="G68" i="262"/>
  <c r="G69" i="262"/>
  <c r="G70" i="262"/>
  <c r="G71" i="262"/>
  <c r="G72" i="262"/>
  <c r="G73" i="262"/>
  <c r="G74" i="262"/>
  <c r="G75" i="262"/>
  <c r="G76" i="262"/>
  <c r="G77" i="262"/>
  <c r="G78" i="262"/>
  <c r="G79" i="262"/>
  <c r="G80" i="262"/>
  <c r="G81" i="262"/>
  <c r="G56" i="262"/>
  <c r="B51" i="262"/>
  <c r="B48" i="262"/>
  <c r="E47" i="262"/>
  <c r="B47" i="262"/>
  <c r="B46" i="262"/>
  <c r="G10" i="262"/>
  <c r="G11" i="262"/>
  <c r="G12" i="262"/>
  <c r="G13" i="262"/>
  <c r="G14" i="262"/>
  <c r="G15" i="262"/>
  <c r="G16" i="262"/>
  <c r="G17" i="262"/>
  <c r="G18" i="262"/>
  <c r="G19" i="262"/>
  <c r="G20" i="262"/>
  <c r="G21" i="262"/>
  <c r="G22" i="262"/>
  <c r="G23" i="262"/>
  <c r="G24" i="262"/>
  <c r="G25" i="262"/>
  <c r="G26" i="262"/>
  <c r="G27" i="262"/>
  <c r="E30" i="262"/>
  <c r="G30" i="262" s="1"/>
  <c r="G29" i="262"/>
  <c r="G31" i="262"/>
  <c r="G32" i="262"/>
  <c r="E34" i="262" s="1"/>
  <c r="G34" i="262" s="1"/>
  <c r="G33" i="262"/>
  <c r="G35" i="262"/>
  <c r="G113" i="262"/>
  <c r="B114" i="262"/>
  <c r="G9" i="262"/>
  <c r="B5" i="262"/>
  <c r="G4" i="262"/>
  <c r="G50" i="262" s="1"/>
  <c r="B2" i="262"/>
  <c r="E1" i="262"/>
  <c r="B1" i="262"/>
  <c r="G39" i="260"/>
  <c r="G40" i="260"/>
  <c r="G41" i="260"/>
  <c r="G42" i="260"/>
  <c r="G43" i="260"/>
  <c r="G44" i="260"/>
  <c r="G45" i="260"/>
  <c r="G46" i="260"/>
  <c r="G47" i="260"/>
  <c r="G48" i="260"/>
  <c r="G49" i="260"/>
  <c r="G50" i="260"/>
  <c r="E52" i="260" s="1"/>
  <c r="G52" i="260" s="1"/>
  <c r="G51" i="260"/>
  <c r="G53" i="260"/>
  <c r="G54" i="260"/>
  <c r="G55" i="260"/>
  <c r="G56" i="260"/>
  <c r="G57" i="260"/>
  <c r="G58" i="260"/>
  <c r="G59" i="260"/>
  <c r="G60" i="260"/>
  <c r="G61" i="260"/>
  <c r="C9" i="261"/>
  <c r="B9" i="261"/>
  <c r="B4" i="261"/>
  <c r="B2" i="261"/>
  <c r="F1" i="261"/>
  <c r="B1" i="261"/>
  <c r="G13" i="260"/>
  <c r="G14" i="260"/>
  <c r="G15" i="260"/>
  <c r="G16" i="260"/>
  <c r="G17" i="260"/>
  <c r="G18" i="260"/>
  <c r="E20" i="260" s="1"/>
  <c r="G19" i="260"/>
  <c r="G20" i="260"/>
  <c r="G21" i="260"/>
  <c r="G22" i="260"/>
  <c r="G23" i="260"/>
  <c r="G27" i="260"/>
  <c r="G28" i="260"/>
  <c r="G29" i="260"/>
  <c r="G33" i="260"/>
  <c r="G34" i="260"/>
  <c r="G35" i="260"/>
  <c r="G12" i="260"/>
  <c r="G11" i="260"/>
  <c r="G10" i="260"/>
  <c r="G9" i="260"/>
  <c r="B5" i="260"/>
  <c r="G4" i="260"/>
  <c r="B2" i="260"/>
  <c r="E1" i="260"/>
  <c r="B1" i="260"/>
  <c r="C23" i="254"/>
  <c r="B23" i="254"/>
  <c r="B59" i="168"/>
  <c r="G10" i="168"/>
  <c r="G11" i="168"/>
  <c r="G12" i="168"/>
  <c r="G13" i="168"/>
  <c r="G14" i="168"/>
  <c r="G15" i="168"/>
  <c r="G16" i="168"/>
  <c r="G17" i="168"/>
  <c r="G18" i="168"/>
  <c r="G19" i="168"/>
  <c r="G20" i="168"/>
  <c r="G21" i="168"/>
  <c r="G22" i="168"/>
  <c r="G23" i="168"/>
  <c r="G25" i="168"/>
  <c r="G29" i="168"/>
  <c r="G30" i="168"/>
  <c r="G31" i="168"/>
  <c r="G32" i="168"/>
  <c r="G58" i="168"/>
  <c r="B27" i="199"/>
  <c r="G10" i="199"/>
  <c r="G11" i="199"/>
  <c r="G12" i="199"/>
  <c r="G13" i="199"/>
  <c r="G14" i="199"/>
  <c r="G17" i="199"/>
  <c r="G19" i="199"/>
  <c r="G20" i="199"/>
  <c r="G21" i="199"/>
  <c r="G22" i="199"/>
  <c r="G23" i="199"/>
  <c r="G24" i="199"/>
  <c r="G25" i="199"/>
  <c r="G26" i="199"/>
  <c r="G10" i="196"/>
  <c r="G11" i="196"/>
  <c r="G12" i="196"/>
  <c r="G13" i="196"/>
  <c r="G14" i="196"/>
  <c r="G15" i="196"/>
  <c r="G16" i="196"/>
  <c r="G17" i="196"/>
  <c r="G55" i="196"/>
  <c r="B41" i="169"/>
  <c r="G10" i="169"/>
  <c r="G11" i="169"/>
  <c r="G12" i="169"/>
  <c r="G13" i="169"/>
  <c r="G14" i="169"/>
  <c r="G15" i="169"/>
  <c r="G16" i="169"/>
  <c r="G17" i="169"/>
  <c r="G18" i="169"/>
  <c r="G19" i="169"/>
  <c r="G20" i="169"/>
  <c r="G21" i="169"/>
  <c r="G40" i="169"/>
  <c r="B24" i="254"/>
  <c r="C24" i="254"/>
  <c r="C18" i="254"/>
  <c r="B18" i="254"/>
  <c r="G10" i="195"/>
  <c r="G11" i="195"/>
  <c r="G12" i="195"/>
  <c r="G13" i="195"/>
  <c r="G14" i="195"/>
  <c r="G15" i="195"/>
  <c r="G16" i="195"/>
  <c r="G17" i="195"/>
  <c r="G29" i="195"/>
  <c r="G30" i="195"/>
  <c r="G31" i="195"/>
  <c r="G32" i="195"/>
  <c r="G33" i="195"/>
  <c r="G34" i="195"/>
  <c r="G35" i="195"/>
  <c r="G36" i="195"/>
  <c r="G37" i="195"/>
  <c r="G38" i="195"/>
  <c r="G39" i="195"/>
  <c r="G40" i="195"/>
  <c r="G41" i="195"/>
  <c r="G42" i="195"/>
  <c r="G43" i="195"/>
  <c r="G44" i="195"/>
  <c r="G45" i="195"/>
  <c r="G46" i="195"/>
  <c r="G47" i="195"/>
  <c r="G48" i="195"/>
  <c r="G49" i="195"/>
  <c r="G50" i="195"/>
  <c r="G51" i="195"/>
  <c r="G53" i="195"/>
  <c r="G54" i="195"/>
  <c r="G55" i="195"/>
  <c r="G56" i="195"/>
  <c r="G9" i="195"/>
  <c r="B57" i="195"/>
  <c r="B48" i="194"/>
  <c r="G10" i="194"/>
  <c r="G11" i="194"/>
  <c r="G12" i="194"/>
  <c r="G13" i="194"/>
  <c r="G15" i="194"/>
  <c r="G21" i="194"/>
  <c r="G23" i="194"/>
  <c r="G24" i="194"/>
  <c r="G25" i="194"/>
  <c r="G26" i="194"/>
  <c r="G27" i="194"/>
  <c r="G28" i="194"/>
  <c r="G29" i="194"/>
  <c r="G30" i="194"/>
  <c r="G31" i="194"/>
  <c r="G32" i="194"/>
  <c r="G33" i="194"/>
  <c r="G34" i="194"/>
  <c r="G35" i="194"/>
  <c r="G36" i="194"/>
  <c r="G37" i="194"/>
  <c r="G38" i="194"/>
  <c r="G39" i="194"/>
  <c r="G40" i="194"/>
  <c r="G41" i="194"/>
  <c r="G42" i="194"/>
  <c r="G43" i="194"/>
  <c r="G44" i="194"/>
  <c r="G45" i="194"/>
  <c r="G46" i="194"/>
  <c r="G47" i="194"/>
  <c r="G10" i="225"/>
  <c r="G11" i="225"/>
  <c r="G12" i="225"/>
  <c r="G13" i="225"/>
  <c r="G25" i="225"/>
  <c r="G26" i="225"/>
  <c r="G27" i="225"/>
  <c r="G28" i="225"/>
  <c r="G29" i="225"/>
  <c r="G30" i="225"/>
  <c r="G31" i="225"/>
  <c r="G32" i="225"/>
  <c r="G33" i="225"/>
  <c r="G34" i="225"/>
  <c r="G35" i="225"/>
  <c r="G36" i="225"/>
  <c r="G37" i="225"/>
  <c r="G38" i="225"/>
  <c r="G39" i="225"/>
  <c r="G40" i="225"/>
  <c r="G41" i="225"/>
  <c r="G42" i="225"/>
  <c r="G43" i="225"/>
  <c r="G44" i="225"/>
  <c r="G45" i="225"/>
  <c r="G46" i="225"/>
  <c r="G47" i="225"/>
  <c r="G48" i="225"/>
  <c r="G49" i="225"/>
  <c r="G50" i="225"/>
  <c r="G51" i="225"/>
  <c r="G52" i="225"/>
  <c r="G9" i="225"/>
  <c r="B53" i="225"/>
  <c r="G4" i="225"/>
  <c r="G10" i="249"/>
  <c r="G11" i="249"/>
  <c r="G12" i="249"/>
  <c r="G13" i="249"/>
  <c r="G14" i="249"/>
  <c r="G15" i="249"/>
  <c r="G16" i="249"/>
  <c r="G17" i="249"/>
  <c r="G18" i="249"/>
  <c r="G19" i="249"/>
  <c r="G22" i="249"/>
  <c r="G23" i="249"/>
  <c r="G24" i="249"/>
  <c r="G25" i="249"/>
  <c r="G26" i="249"/>
  <c r="G27" i="249"/>
  <c r="G28" i="249"/>
  <c r="G29" i="249"/>
  <c r="G30" i="249"/>
  <c r="G31" i="249"/>
  <c r="G32" i="249"/>
  <c r="G33" i="249"/>
  <c r="G34" i="249"/>
  <c r="G35" i="249"/>
  <c r="G36" i="249"/>
  <c r="G37" i="249"/>
  <c r="G38" i="249"/>
  <c r="G39" i="249"/>
  <c r="G40" i="249"/>
  <c r="G41" i="249"/>
  <c r="G42" i="249"/>
  <c r="G43" i="249"/>
  <c r="G44" i="249"/>
  <c r="G45" i="249"/>
  <c r="G9" i="249"/>
  <c r="B46" i="249"/>
  <c r="G4" i="249"/>
  <c r="B57" i="235"/>
  <c r="G12" i="235"/>
  <c r="G13" i="235"/>
  <c r="G14" i="235"/>
  <c r="G15" i="235"/>
  <c r="G16" i="235"/>
  <c r="G18" i="235"/>
  <c r="G19" i="235"/>
  <c r="G20" i="235"/>
  <c r="G21" i="235"/>
  <c r="G22" i="235"/>
  <c r="G23" i="235"/>
  <c r="G24" i="235"/>
  <c r="G25" i="235"/>
  <c r="G26" i="235"/>
  <c r="G27" i="235"/>
  <c r="G28" i="235"/>
  <c r="G29" i="235"/>
  <c r="G30" i="235"/>
  <c r="G31" i="235"/>
  <c r="G32" i="235"/>
  <c r="G33" i="235"/>
  <c r="G34" i="235"/>
  <c r="G35" i="235"/>
  <c r="G36" i="235"/>
  <c r="E38" i="235" s="1"/>
  <c r="G38" i="235" s="1"/>
  <c r="G37" i="235"/>
  <c r="G4" i="235"/>
  <c r="G10" i="235"/>
  <c r="G11" i="235"/>
  <c r="G9" i="235"/>
  <c r="G35" i="192"/>
  <c r="G36" i="192"/>
  <c r="G37" i="192"/>
  <c r="G38" i="192"/>
  <c r="G40" i="192"/>
  <c r="G41" i="192"/>
  <c r="G43" i="192"/>
  <c r="G44" i="192"/>
  <c r="G45" i="192"/>
  <c r="G46" i="192"/>
  <c r="G47" i="192"/>
  <c r="G48" i="192"/>
  <c r="G49" i="192"/>
  <c r="G50" i="192"/>
  <c r="G51" i="192"/>
  <c r="G10" i="192"/>
  <c r="G11" i="192"/>
  <c r="G12" i="192"/>
  <c r="G13" i="192"/>
  <c r="G14" i="192"/>
  <c r="G15" i="192"/>
  <c r="G16" i="192"/>
  <c r="E18" i="192" s="1"/>
  <c r="G17" i="192"/>
  <c r="G18" i="192"/>
  <c r="G19" i="192"/>
  <c r="G9" i="192"/>
  <c r="B52" i="192"/>
  <c r="G57" i="235" l="1"/>
  <c r="G52" i="192"/>
  <c r="G29" i="254" s="1"/>
  <c r="G59" i="168"/>
  <c r="G27" i="199"/>
  <c r="G28" i="254" s="1"/>
  <c r="G57" i="195"/>
  <c r="G26" i="254" s="1"/>
  <c r="G46" i="262"/>
  <c r="G55" i="262" s="1"/>
  <c r="G114" i="262" s="1"/>
  <c r="G9" i="263" s="1"/>
  <c r="G53" i="263" s="1"/>
  <c r="G11" i="264" s="1"/>
  <c r="G64" i="260"/>
  <c r="G9" i="261" s="1"/>
  <c r="G57" i="261" s="1"/>
  <c r="G10" i="264" s="1"/>
  <c r="G53" i="225"/>
  <c r="G24" i="254" s="1"/>
  <c r="B50" i="167" l="1"/>
  <c r="G10" i="167"/>
  <c r="G11" i="167"/>
  <c r="G12" i="167"/>
  <c r="G13" i="167"/>
  <c r="G14" i="167"/>
  <c r="G15" i="167"/>
  <c r="G16" i="167"/>
  <c r="G17" i="167"/>
  <c r="G18" i="167"/>
  <c r="G19" i="167"/>
  <c r="G20" i="167"/>
  <c r="G21" i="167"/>
  <c r="G22" i="167"/>
  <c r="G23" i="167"/>
  <c r="G24" i="167"/>
  <c r="G25" i="167"/>
  <c r="G26" i="167"/>
  <c r="G27" i="167"/>
  <c r="G9" i="167"/>
  <c r="B51" i="166"/>
  <c r="G4" i="166"/>
  <c r="G10" i="166"/>
  <c r="G11" i="166"/>
  <c r="G12" i="166"/>
  <c r="G13" i="166"/>
  <c r="G14" i="166"/>
  <c r="G15" i="166"/>
  <c r="G16" i="166"/>
  <c r="G17" i="166"/>
  <c r="G18" i="166"/>
  <c r="G19" i="166"/>
  <c r="G9" i="166"/>
  <c r="G18" i="254" l="1"/>
  <c r="G50" i="167"/>
  <c r="G20" i="254" s="1"/>
  <c r="G51" i="166"/>
  <c r="E24" i="254"/>
  <c r="D24" i="254"/>
  <c r="E23" i="254"/>
  <c r="D23" i="254"/>
  <c r="E22" i="254"/>
  <c r="D22" i="254"/>
  <c r="C22" i="254"/>
  <c r="E21" i="254"/>
  <c r="D21" i="254"/>
  <c r="C21" i="254"/>
  <c r="E20" i="254"/>
  <c r="D20" i="254"/>
  <c r="C20" i="254"/>
  <c r="E19" i="254"/>
  <c r="D19" i="254"/>
  <c r="C19" i="254"/>
  <c r="E18" i="254"/>
  <c r="D18" i="254"/>
  <c r="E17" i="254"/>
  <c r="D17" i="254"/>
  <c r="C17" i="254"/>
  <c r="E16" i="254"/>
  <c r="D16" i="254"/>
  <c r="C16" i="254"/>
  <c r="E15" i="254"/>
  <c r="D15" i="254"/>
  <c r="C15" i="254"/>
  <c r="E14" i="254"/>
  <c r="D14" i="254"/>
  <c r="C14" i="254"/>
  <c r="E13" i="254"/>
  <c r="D13" i="254"/>
  <c r="C13" i="254"/>
  <c r="E12" i="254"/>
  <c r="D12" i="254"/>
  <c r="C12" i="254"/>
  <c r="E11" i="254"/>
  <c r="D11" i="254"/>
  <c r="C11" i="254"/>
  <c r="E10" i="254"/>
  <c r="D10" i="254"/>
  <c r="C10" i="254"/>
  <c r="C9" i="254"/>
  <c r="B21" i="254"/>
  <c r="B22" i="254"/>
  <c r="B20" i="254"/>
  <c r="B19" i="254"/>
  <c r="B17" i="254"/>
  <c r="B16" i="254"/>
  <c r="B15" i="254"/>
  <c r="B14" i="254"/>
  <c r="B13" i="254"/>
  <c r="B12" i="254"/>
  <c r="B11" i="254"/>
  <c r="B9" i="254"/>
  <c r="B10" i="254"/>
  <c r="B4" i="254"/>
  <c r="B2" i="254"/>
  <c r="F1" i="254"/>
  <c r="B1" i="254"/>
  <c r="B59" i="212"/>
  <c r="G47" i="212"/>
  <c r="G10" i="212"/>
  <c r="G11" i="212"/>
  <c r="G12" i="212"/>
  <c r="G13" i="212"/>
  <c r="G14" i="212"/>
  <c r="G15" i="212"/>
  <c r="G16" i="212"/>
  <c r="G17" i="212"/>
  <c r="G18" i="212"/>
  <c r="G19" i="212"/>
  <c r="G20" i="212"/>
  <c r="G21" i="212"/>
  <c r="G22" i="212"/>
  <c r="G23" i="212"/>
  <c r="G24" i="212"/>
  <c r="G25" i="212"/>
  <c r="G26" i="212"/>
  <c r="G27" i="212"/>
  <c r="G28" i="212"/>
  <c r="G29" i="212"/>
  <c r="G30" i="212"/>
  <c r="G31" i="212"/>
  <c r="G33" i="212"/>
  <c r="G34" i="212"/>
  <c r="G35" i="212"/>
  <c r="G36" i="212"/>
  <c r="G37" i="212"/>
  <c r="G59" i="212" l="1"/>
  <c r="G19" i="254"/>
  <c r="G4" i="212"/>
  <c r="B74" i="208"/>
  <c r="B48" i="208"/>
  <c r="B45" i="208"/>
  <c r="E44" i="208"/>
  <c r="B44" i="208"/>
  <c r="G54" i="208"/>
  <c r="G55" i="208"/>
  <c r="G56" i="208"/>
  <c r="G57" i="208"/>
  <c r="G58" i="208"/>
  <c r="G59" i="208"/>
  <c r="G60" i="208"/>
  <c r="G61" i="208"/>
  <c r="G62" i="208"/>
  <c r="G63" i="208"/>
  <c r="G64" i="208"/>
  <c r="G65" i="208"/>
  <c r="G66" i="208"/>
  <c r="G67" i="208"/>
  <c r="G68" i="208"/>
  <c r="G69" i="208"/>
  <c r="G70" i="208"/>
  <c r="G71" i="208"/>
  <c r="G72" i="208"/>
  <c r="G73" i="208"/>
  <c r="G10" i="208"/>
  <c r="G11" i="208"/>
  <c r="G12" i="208"/>
  <c r="G13" i="208"/>
  <c r="G14" i="208"/>
  <c r="G15" i="208"/>
  <c r="G16" i="208"/>
  <c r="G17" i="208"/>
  <c r="G38" i="208"/>
  <c r="G39" i="208"/>
  <c r="G40" i="208"/>
  <c r="G41" i="208"/>
  <c r="G42" i="208"/>
  <c r="G9" i="208"/>
  <c r="B43" i="208"/>
  <c r="G10" i="237"/>
  <c r="G11" i="237"/>
  <c r="G12" i="237"/>
  <c r="G13" i="237"/>
  <c r="G14" i="237"/>
  <c r="G15" i="237"/>
  <c r="G16" i="237"/>
  <c r="E18" i="237" s="1"/>
  <c r="G18" i="237" s="1"/>
  <c r="G17" i="237"/>
  <c r="G19" i="237"/>
  <c r="G20" i="237"/>
  <c r="G21" i="237"/>
  <c r="G22" i="237"/>
  <c r="G23" i="237"/>
  <c r="G24" i="237"/>
  <c r="G25" i="237"/>
  <c r="G26" i="237"/>
  <c r="G27" i="237"/>
  <c r="G28" i="237"/>
  <c r="G29" i="237"/>
  <c r="G30" i="237"/>
  <c r="G9" i="237"/>
  <c r="B31" i="237"/>
  <c r="G4" i="237"/>
  <c r="G43" i="208" l="1"/>
  <c r="G52" i="208" s="1"/>
  <c r="G31" i="237"/>
  <c r="G15" i="254" s="1"/>
  <c r="B5" i="159"/>
  <c r="B5" i="161"/>
  <c r="B5" i="162"/>
  <c r="B5" i="163"/>
  <c r="B5" i="164"/>
  <c r="B5" i="237"/>
  <c r="B5" i="208"/>
  <c r="B5" i="212"/>
  <c r="B5" i="235"/>
  <c r="B5" i="166"/>
  <c r="B5" i="167"/>
  <c r="B5" i="168"/>
  <c r="B5" i="169"/>
  <c r="B5" i="249"/>
  <c r="B5" i="225"/>
  <c r="B5" i="194"/>
  <c r="B5" i="195"/>
  <c r="B5" i="196"/>
  <c r="B5" i="199"/>
  <c r="B5" i="192"/>
  <c r="B5" i="165"/>
  <c r="G4" i="159"/>
  <c r="G4" i="161"/>
  <c r="G4" i="162"/>
  <c r="G4" i="163"/>
  <c r="G4" i="164"/>
  <c r="G4" i="208"/>
  <c r="G4" i="167"/>
  <c r="G4" i="168"/>
  <c r="G4" i="169"/>
  <c r="G4" i="194"/>
  <c r="G4" i="195"/>
  <c r="G4" i="196"/>
  <c r="G4" i="199"/>
  <c r="G4" i="192"/>
  <c r="G4" i="165"/>
  <c r="B2" i="159"/>
  <c r="B2" i="161"/>
  <c r="B2" i="162"/>
  <c r="B2" i="163"/>
  <c r="B2" i="164"/>
  <c r="B2" i="237"/>
  <c r="B2" i="208"/>
  <c r="B2" i="212"/>
  <c r="B2" i="235"/>
  <c r="B2" i="166"/>
  <c r="B2" i="167"/>
  <c r="B2" i="168"/>
  <c r="B2" i="169"/>
  <c r="B2" i="249"/>
  <c r="B2" i="225"/>
  <c r="B2" i="194"/>
  <c r="B2" i="195"/>
  <c r="B2" i="196"/>
  <c r="B2" i="199"/>
  <c r="B2" i="192"/>
  <c r="B2" i="165"/>
  <c r="B1" i="159"/>
  <c r="B1" i="161"/>
  <c r="B1" i="162"/>
  <c r="B1" i="163"/>
  <c r="B1" i="164"/>
  <c r="B1" i="237"/>
  <c r="B1" i="208"/>
  <c r="B1" i="212"/>
  <c r="B1" i="235"/>
  <c r="B1" i="166"/>
  <c r="B1" i="167"/>
  <c r="B1" i="168"/>
  <c r="B1" i="169"/>
  <c r="B1" i="249"/>
  <c r="B1" i="225"/>
  <c r="B1" i="194"/>
  <c r="B1" i="195"/>
  <c r="B1" i="196"/>
  <c r="B1" i="199"/>
  <c r="B1" i="192"/>
  <c r="B1" i="165"/>
  <c r="E1" i="159"/>
  <c r="E1" i="161"/>
  <c r="E1" i="162"/>
  <c r="E1" i="163"/>
  <c r="E1" i="164"/>
  <c r="E1" i="237"/>
  <c r="E1" i="208"/>
  <c r="E1" i="212"/>
  <c r="E1" i="235"/>
  <c r="E1" i="166"/>
  <c r="E1" i="167"/>
  <c r="E1" i="168"/>
  <c r="E1" i="169"/>
  <c r="E1" i="249"/>
  <c r="E1" i="225"/>
  <c r="E1" i="194"/>
  <c r="E1" i="195"/>
  <c r="E1" i="196"/>
  <c r="E1" i="199"/>
  <c r="E1" i="192"/>
  <c r="E1" i="165"/>
  <c r="B59" i="165"/>
  <c r="G10" i="165"/>
  <c r="G11" i="165"/>
  <c r="G12" i="165"/>
  <c r="G13" i="165"/>
  <c r="G14" i="165"/>
  <c r="G15" i="165"/>
  <c r="G16" i="165"/>
  <c r="G18" i="165"/>
  <c r="G19" i="165"/>
  <c r="G20" i="165"/>
  <c r="G21" i="165"/>
  <c r="G22" i="165"/>
  <c r="G23" i="165"/>
  <c r="G24" i="165"/>
  <c r="G25" i="165"/>
  <c r="G26" i="165"/>
  <c r="G27" i="165"/>
  <c r="G28" i="165"/>
  <c r="G29" i="165"/>
  <c r="G30" i="165"/>
  <c r="G31" i="165"/>
  <c r="G32" i="165"/>
  <c r="G33" i="165"/>
  <c r="G34" i="165"/>
  <c r="G35" i="165"/>
  <c r="G36" i="165"/>
  <c r="G37" i="165"/>
  <c r="G38" i="165"/>
  <c r="G39" i="165"/>
  <c r="G40" i="165"/>
  <c r="G41" i="165"/>
  <c r="G42" i="165"/>
  <c r="G43" i="165"/>
  <c r="G44" i="165"/>
  <c r="G45" i="165"/>
  <c r="G46" i="165"/>
  <c r="G47" i="165"/>
  <c r="G48" i="165"/>
  <c r="G49" i="165"/>
  <c r="G50" i="165"/>
  <c r="G51" i="165"/>
  <c r="G52" i="165"/>
  <c r="G53" i="165"/>
  <c r="G9" i="165"/>
  <c r="G40" i="164"/>
  <c r="G41" i="164"/>
  <c r="G42" i="164"/>
  <c r="G43" i="164"/>
  <c r="G44" i="164"/>
  <c r="G45" i="164"/>
  <c r="G46" i="164"/>
  <c r="E48" i="164" s="1"/>
  <c r="G48" i="164" s="1"/>
  <c r="G49" i="164"/>
  <c r="G39" i="164"/>
  <c r="G46" i="249" l="1"/>
  <c r="G23" i="254" s="1"/>
  <c r="G47" i="208"/>
  <c r="G74" i="208" l="1"/>
  <c r="G16" i="254" s="1"/>
  <c r="G10" i="164" l="1"/>
  <c r="G11" i="164"/>
  <c r="G12" i="164"/>
  <c r="G13" i="164"/>
  <c r="G14" i="164"/>
  <c r="G15" i="164"/>
  <c r="G16" i="164"/>
  <c r="G18" i="164"/>
  <c r="G19" i="164"/>
  <c r="G20" i="164"/>
  <c r="G21" i="164"/>
  <c r="G22" i="164"/>
  <c r="G23" i="164"/>
  <c r="G24" i="164"/>
  <c r="G25" i="164"/>
  <c r="G26" i="164"/>
  <c r="G27" i="164"/>
  <c r="G28" i="164"/>
  <c r="G29" i="164"/>
  <c r="G30" i="164"/>
  <c r="G31" i="164"/>
  <c r="G32" i="164"/>
  <c r="G33" i="164"/>
  <c r="G34" i="164"/>
  <c r="G35" i="164"/>
  <c r="G36" i="164"/>
  <c r="G37" i="164"/>
  <c r="G38" i="164"/>
  <c r="G9" i="164"/>
  <c r="B130" i="163"/>
  <c r="B63" i="163"/>
  <c r="B60" i="163"/>
  <c r="E59" i="163"/>
  <c r="B59" i="163"/>
  <c r="B58" i="163"/>
  <c r="G10" i="163"/>
  <c r="G11" i="163"/>
  <c r="G12" i="163"/>
  <c r="G13" i="163"/>
  <c r="G14" i="163"/>
  <c r="G15" i="163"/>
  <c r="G17" i="163"/>
  <c r="G18" i="163"/>
  <c r="G19" i="163"/>
  <c r="G100" i="163"/>
  <c r="G101" i="163"/>
  <c r="G102" i="163"/>
  <c r="G103" i="163"/>
  <c r="G104" i="163"/>
  <c r="G105" i="163"/>
  <c r="G106" i="163"/>
  <c r="G107" i="163"/>
  <c r="G108" i="163"/>
  <c r="G109" i="163"/>
  <c r="G110" i="163"/>
  <c r="G111" i="163"/>
  <c r="G112" i="163"/>
  <c r="G114" i="163"/>
  <c r="G115" i="163"/>
  <c r="G116" i="163"/>
  <c r="G120" i="162"/>
  <c r="G73" i="162"/>
  <c r="G81" i="162"/>
  <c r="G10" i="162"/>
  <c r="G11" i="162"/>
  <c r="G12" i="162"/>
  <c r="G13" i="162"/>
  <c r="G14" i="162"/>
  <c r="G15" i="162"/>
  <c r="G23" i="162"/>
  <c r="G61" i="162"/>
  <c r="G62" i="162"/>
  <c r="B121" i="162"/>
  <c r="B63" i="162"/>
  <c r="B68" i="162"/>
  <c r="B65" i="162"/>
  <c r="E64" i="162"/>
  <c r="B64" i="162"/>
  <c r="G67" i="162"/>
  <c r="G62" i="163"/>
  <c r="G59" i="165"/>
  <c r="G14" i="254" s="1"/>
  <c r="B117" i="159"/>
  <c r="B114" i="159"/>
  <c r="E113" i="159"/>
  <c r="B113" i="159"/>
  <c r="B58" i="159"/>
  <c r="B55" i="159"/>
  <c r="E54" i="159"/>
  <c r="B54" i="159"/>
  <c r="G14" i="159"/>
  <c r="G40" i="159"/>
  <c r="E42" i="159" s="1"/>
  <c r="G42" i="159" s="1"/>
  <c r="G50" i="164" l="1"/>
  <c r="G9" i="212"/>
  <c r="G17" i="254" l="1"/>
  <c r="G64" i="159"/>
  <c r="G65" i="159"/>
  <c r="G66" i="159"/>
  <c r="G67" i="159"/>
  <c r="G68" i="159"/>
  <c r="G69" i="159"/>
  <c r="G70" i="159"/>
  <c r="G71" i="159"/>
  <c r="G72" i="159"/>
  <c r="G73" i="159"/>
  <c r="G74" i="159"/>
  <c r="E76" i="159" s="1"/>
  <c r="G76" i="159" s="1"/>
  <c r="G75" i="159"/>
  <c r="G77" i="159"/>
  <c r="G78" i="159"/>
  <c r="G79" i="159"/>
  <c r="G80" i="159"/>
  <c r="G81" i="159"/>
  <c r="G82" i="159"/>
  <c r="G83" i="159"/>
  <c r="G84" i="159"/>
  <c r="G85" i="159"/>
  <c r="G86" i="159"/>
  <c r="G87" i="159"/>
  <c r="G88" i="159"/>
  <c r="G89" i="159"/>
  <c r="G90" i="159"/>
  <c r="G91" i="159"/>
  <c r="G92" i="159"/>
  <c r="G93" i="159"/>
  <c r="G94" i="159"/>
  <c r="G95" i="159"/>
  <c r="G96" i="159"/>
  <c r="G97" i="159"/>
  <c r="G98" i="159"/>
  <c r="G99" i="159"/>
  <c r="G100" i="159"/>
  <c r="G101" i="159"/>
  <c r="G102" i="159"/>
  <c r="G103" i="159"/>
  <c r="G104" i="159"/>
  <c r="G105" i="159"/>
  <c r="G106" i="159"/>
  <c r="G107" i="159"/>
  <c r="G108" i="159"/>
  <c r="G111" i="159"/>
  <c r="G123" i="159"/>
  <c r="G124" i="159"/>
  <c r="G125" i="159"/>
  <c r="G126" i="159"/>
  <c r="G127" i="159"/>
  <c r="G128" i="159"/>
  <c r="G129" i="159"/>
  <c r="G130" i="159"/>
  <c r="G131" i="159"/>
  <c r="G132" i="159"/>
  <c r="G133" i="159"/>
  <c r="E135" i="159" s="1"/>
  <c r="G135" i="159" s="1"/>
  <c r="G134" i="159"/>
  <c r="G136" i="159"/>
  <c r="G137" i="159"/>
  <c r="G138" i="159"/>
  <c r="G139" i="159"/>
  <c r="E141" i="159" s="1"/>
  <c r="G141" i="159" s="1"/>
  <c r="G140" i="159"/>
  <c r="G176" i="159"/>
  <c r="G63" i="159"/>
  <c r="G10" i="159"/>
  <c r="G11" i="159"/>
  <c r="G12" i="159"/>
  <c r="G13" i="159"/>
  <c r="G15" i="159"/>
  <c r="G16" i="159"/>
  <c r="G17" i="159"/>
  <c r="G18" i="159"/>
  <c r="G19" i="159"/>
  <c r="G20" i="159"/>
  <c r="G21" i="159"/>
  <c r="G22" i="159"/>
  <c r="G23" i="159"/>
  <c r="G24" i="159"/>
  <c r="G25" i="159"/>
  <c r="G26" i="159"/>
  <c r="G27" i="159"/>
  <c r="G28" i="159"/>
  <c r="G29" i="159"/>
  <c r="G30" i="159"/>
  <c r="G31" i="159"/>
  <c r="G32" i="159"/>
  <c r="G33" i="159"/>
  <c r="G34" i="159"/>
  <c r="G35" i="159"/>
  <c r="G36" i="159"/>
  <c r="G37" i="159"/>
  <c r="G38" i="159"/>
  <c r="G52" i="159"/>
  <c r="G9" i="162"/>
  <c r="G63" i="162" s="1"/>
  <c r="G72" i="162" s="1"/>
  <c r="G9" i="159"/>
  <c r="B53" i="159"/>
  <c r="B112" i="159" s="1"/>
  <c r="G57" i="159"/>
  <c r="G116" i="159" s="1"/>
  <c r="G53" i="159" l="1"/>
  <c r="G62" i="159" s="1"/>
  <c r="G112" i="159" s="1"/>
  <c r="G121" i="159" s="1"/>
  <c r="G177" i="159" s="1"/>
  <c r="G9" i="199" l="1"/>
  <c r="G9" i="196"/>
  <c r="G57" i="196" s="1"/>
  <c r="G27" i="254" s="1"/>
  <c r="G9" i="194"/>
  <c r="G48" i="194" s="1"/>
  <c r="G25" i="254" s="1"/>
  <c r="G9" i="169"/>
  <c r="G41" i="169" s="1"/>
  <c r="G22" i="254" s="1"/>
  <c r="G9" i="168"/>
  <c r="G21" i="254" s="1"/>
  <c r="G9" i="163"/>
  <c r="G121" i="162"/>
  <c r="G11" i="254" s="1"/>
  <c r="B60" i="161"/>
  <c r="G21" i="161"/>
  <c r="G20" i="161"/>
  <c r="G19" i="161"/>
  <c r="G13" i="161"/>
  <c r="G12" i="161"/>
  <c r="G11" i="161"/>
  <c r="G10" i="161"/>
  <c r="G9" i="161"/>
  <c r="B177" i="159"/>
  <c r="G13" i="254" l="1"/>
  <c r="G58" i="163"/>
  <c r="G67" i="163" s="1"/>
  <c r="G60" i="161"/>
  <c r="G10" i="254" s="1"/>
  <c r="G130" i="163" l="1"/>
  <c r="G12" i="254" s="1"/>
  <c r="G9" i="254" l="1"/>
  <c r="G30" i="254" l="1"/>
  <c r="G9" i="264" l="1"/>
  <c r="G13" i="264" s="1"/>
  <c r="G14" i="264" l="1"/>
  <c r="G15" i="264" l="1"/>
  <c r="G16" i="264" s="1"/>
  <c r="G17" i="264" l="1"/>
  <c r="G18" i="264" l="1"/>
  <c r="G19" i="264" s="1"/>
  <c r="G20" i="264" l="1"/>
  <c r="G21" i="264" s="1"/>
</calcChain>
</file>

<file path=xl/sharedStrings.xml><?xml version="1.0" encoding="utf-8"?>
<sst xmlns="http://schemas.openxmlformats.org/spreadsheetml/2006/main" count="1394" uniqueCount="791">
  <si>
    <t>ITEM NO</t>
  </si>
  <si>
    <t>DESCRIPTION</t>
  </si>
  <si>
    <t>UNIT</t>
  </si>
  <si>
    <t>QUANTITY</t>
  </si>
  <si>
    <t>RATE</t>
  </si>
  <si>
    <t>AMOUNT</t>
  </si>
  <si>
    <t>m</t>
  </si>
  <si>
    <t>t</t>
  </si>
  <si>
    <t>SCHEDULE A: ROADWORKS</t>
  </si>
  <si>
    <t>Province of KwaZulu-Natal</t>
  </si>
  <si>
    <t>Department of Transport</t>
  </si>
  <si>
    <t>Lump Sum</t>
  </si>
  <si>
    <t>TOTAL CARRIED FORWARD</t>
  </si>
  <si>
    <t>GENERAL REQUIREMENTS AND PAYMENT</t>
  </si>
  <si>
    <t>C1.2.2</t>
  </si>
  <si>
    <t>Programming and Reporting</t>
  </si>
  <si>
    <t>C1.2.2.1</t>
  </si>
  <si>
    <t>Submission of a Scheme 1 Programme</t>
  </si>
  <si>
    <t>C1.2</t>
  </si>
  <si>
    <t>C1.2.1</t>
  </si>
  <si>
    <t>Environmental Management</t>
  </si>
  <si>
    <t>C1.2.1.1</t>
  </si>
  <si>
    <t>Monitoring of compliance with and reporting on the EMP</t>
  </si>
  <si>
    <t>month</t>
  </si>
  <si>
    <t>C1.2.1.2</t>
  </si>
  <si>
    <t>Dedicated environmental officer (if specified in the Contract Documentation)</t>
  </si>
  <si>
    <t>C1.2.2.2</t>
  </si>
  <si>
    <t>C1.2.2.6</t>
  </si>
  <si>
    <t>Reviewing and updating a Scheme 1 Programme</t>
  </si>
  <si>
    <t>Preparation and submission of all information and reports specified in the Contract Documentation</t>
  </si>
  <si>
    <t>C1.2.3</t>
  </si>
  <si>
    <t>Routine road maintenance of existing public roads within the Site of the Works or other public roads outside the Site of Works which are used as detours</t>
  </si>
  <si>
    <t>C1.2.3.1</t>
  </si>
  <si>
    <t>Grass cutting</t>
  </si>
  <si>
    <t>ha</t>
  </si>
  <si>
    <t>C1.2.3.2</t>
  </si>
  <si>
    <t>C1.2.3.3</t>
  </si>
  <si>
    <t>C1.2.3.8</t>
  </si>
  <si>
    <t>C1.2.3.9</t>
  </si>
  <si>
    <t>C1.2.3.10</t>
  </si>
  <si>
    <t>C1.2.3.11</t>
  </si>
  <si>
    <t>C1.2.3.12</t>
  </si>
  <si>
    <t>Drain cleaning</t>
  </si>
  <si>
    <t>km</t>
  </si>
  <si>
    <t>Cleaning out culverts</t>
  </si>
  <si>
    <r>
      <t>m</t>
    </r>
    <r>
      <rPr>
        <vertAlign val="superscript"/>
        <sz val="10"/>
        <rFont val="Arial"/>
        <family val="2"/>
      </rPr>
      <t>3</t>
    </r>
  </si>
  <si>
    <t>Collection of rubbish / litter</t>
  </si>
  <si>
    <t>Replacement of damaged guardrails including posts</t>
  </si>
  <si>
    <t>Grading of temporary gravel deviations and existing roads used as detours</t>
  </si>
  <si>
    <t>Watering of temporary gravel deviations and existing roads used as detours</t>
  </si>
  <si>
    <t>Other road maintenance work ordered by the Engineer</t>
  </si>
  <si>
    <t>Handling cost, profit and all other charges in respect of item C1.2.3.11</t>
  </si>
  <si>
    <t>kg</t>
  </si>
  <si>
    <t>kl</t>
  </si>
  <si>
    <t>%</t>
  </si>
  <si>
    <t>TOTAL BROUGHT FORWARD</t>
  </si>
  <si>
    <t>C1.2.5</t>
  </si>
  <si>
    <t>Safety</t>
  </si>
  <si>
    <t>C1.2.5.1</t>
  </si>
  <si>
    <t>Health and safety plan</t>
  </si>
  <si>
    <t>C1.2.5.2</t>
  </si>
  <si>
    <t>Implementation of health and safety plan</t>
  </si>
  <si>
    <t>C1.2.6</t>
  </si>
  <si>
    <t>Work adjacent to properties</t>
  </si>
  <si>
    <t>C1.2.6.1</t>
  </si>
  <si>
    <t>C1.2.6.2</t>
  </si>
  <si>
    <t>C1.2.6.3</t>
  </si>
  <si>
    <t>Survey of adjacent properties</t>
  </si>
  <si>
    <t>Preventive and/or mitigation measures</t>
  </si>
  <si>
    <t>Handling cost, profit and all other charges in respect of item C1.2.6.2</t>
  </si>
  <si>
    <t>No</t>
  </si>
  <si>
    <t>C1.2.8</t>
  </si>
  <si>
    <t>Dayworks</t>
  </si>
  <si>
    <t>C1.2.8.1</t>
  </si>
  <si>
    <t>Personnel</t>
  </si>
  <si>
    <t>(a)</t>
  </si>
  <si>
    <t>Unskilled labourer</t>
  </si>
  <si>
    <t>(b)</t>
  </si>
  <si>
    <t xml:space="preserve">(c) </t>
  </si>
  <si>
    <t>(d)</t>
  </si>
  <si>
    <t>(e)</t>
  </si>
  <si>
    <t>(f)</t>
  </si>
  <si>
    <t>Semi-skilled labourer</t>
  </si>
  <si>
    <t>Skilled labourer</t>
  </si>
  <si>
    <t>Gang leader</t>
  </si>
  <si>
    <t>Foreman</t>
  </si>
  <si>
    <t>Skilled Artisan</t>
  </si>
  <si>
    <t>C1.2.8.2</t>
  </si>
  <si>
    <t>Construction Equipment (specify size and/or model number)</t>
  </si>
  <si>
    <t>Motor grader</t>
  </si>
  <si>
    <t>Vibratory roller</t>
  </si>
  <si>
    <t>Pneumatic roller</t>
  </si>
  <si>
    <t>Front end loader backhoe</t>
  </si>
  <si>
    <t>Excavator</t>
  </si>
  <si>
    <t>Compressor</t>
  </si>
  <si>
    <t>(h)</t>
  </si>
  <si>
    <t>C1.2.8.3</t>
  </si>
  <si>
    <t>Vehicles (specify size)</t>
  </si>
  <si>
    <t>Light delivery vehicle</t>
  </si>
  <si>
    <t>Flatbed truck</t>
  </si>
  <si>
    <t>(c)</t>
  </si>
  <si>
    <t>Dump Truck</t>
  </si>
  <si>
    <t>C1.2.8.4</t>
  </si>
  <si>
    <t>Materials</t>
  </si>
  <si>
    <t>Procurement of materials</t>
  </si>
  <si>
    <t>Contractor's handling costs, profit and all other charges in respect of item C1.2.8.4(a)</t>
  </si>
  <si>
    <t>C1.2.9</t>
  </si>
  <si>
    <t>Disposal of non-usable assets</t>
  </si>
  <si>
    <t>C1.2.9.2</t>
  </si>
  <si>
    <t>C1.2.9.3</t>
  </si>
  <si>
    <t>Disposal of non-usable assets not identified at time of tender</t>
  </si>
  <si>
    <t>Handling cost, profit and all other charges in respect of item C1.2.9.2</t>
  </si>
  <si>
    <t>C1.3</t>
  </si>
  <si>
    <t>CONTRACTOR'S SITE ESTABLISHMENT AND GENERAL OBLIGATIONS</t>
  </si>
  <si>
    <t>C1.3.1</t>
  </si>
  <si>
    <t>The Contractor's general obligations</t>
  </si>
  <si>
    <t>C1.3.1.1</t>
  </si>
  <si>
    <t>C1.3.1.3</t>
  </si>
  <si>
    <t>Fixed obligations</t>
  </si>
  <si>
    <t>Time-related obligations</t>
  </si>
  <si>
    <t>C1.3.2</t>
  </si>
  <si>
    <t>Contract sign boards</t>
  </si>
  <si>
    <r>
      <t>m</t>
    </r>
    <r>
      <rPr>
        <vertAlign val="superscript"/>
        <sz val="10"/>
        <rFont val="Arial"/>
        <family val="2"/>
      </rPr>
      <t>2</t>
    </r>
  </si>
  <si>
    <t>C1.4</t>
  </si>
  <si>
    <t>FACILITIES FOR THE ENGINEER</t>
  </si>
  <si>
    <t>C1.4.1</t>
  </si>
  <si>
    <t>Site accommodation</t>
  </si>
  <si>
    <t>C1.4.1.1</t>
  </si>
  <si>
    <t>C1.4.1.6</t>
  </si>
  <si>
    <t>C1.4.1.7</t>
  </si>
  <si>
    <t>C1.4.1.9</t>
  </si>
  <si>
    <t>Offices and conference room</t>
  </si>
  <si>
    <t>Car ports</t>
  </si>
  <si>
    <t>Ablution unit (equipment as specified)</t>
  </si>
  <si>
    <t>C1.4.2</t>
  </si>
  <si>
    <t>Items measured by area</t>
  </si>
  <si>
    <t>C1.4.2.9</t>
  </si>
  <si>
    <t>White boards</t>
  </si>
  <si>
    <t>C1.4.3</t>
  </si>
  <si>
    <t>Items measured by number</t>
  </si>
  <si>
    <t>C1.4.3.1</t>
  </si>
  <si>
    <t>Office swivel chair</t>
  </si>
  <si>
    <t>Office chair</t>
  </si>
  <si>
    <t>Draughtsman's stool</t>
  </si>
  <si>
    <t>Office desk with 3 drawers (at least one lockable drawer)</t>
  </si>
  <si>
    <t>Drawing table</t>
  </si>
  <si>
    <t>Conference table</t>
  </si>
  <si>
    <t>Filling cabinet</t>
  </si>
  <si>
    <t>General purpose steel cabinet with shelves</t>
  </si>
  <si>
    <t>C1.4.3.2</t>
  </si>
  <si>
    <t>C1.4.3.3</t>
  </si>
  <si>
    <t>C1.4.3.5</t>
  </si>
  <si>
    <t>C1.4.3.7</t>
  </si>
  <si>
    <t>C1.4.3.8</t>
  </si>
  <si>
    <t>C1.4.3.10</t>
  </si>
  <si>
    <t>C1.4.3.11</t>
  </si>
  <si>
    <t>C1.4.3.12</t>
  </si>
  <si>
    <t>C1.4.3.13</t>
  </si>
  <si>
    <t>C1.4.3.14</t>
  </si>
  <si>
    <t>C1.4.3.15</t>
  </si>
  <si>
    <t>C1.4.3.16</t>
  </si>
  <si>
    <t>C1.4.3.17</t>
  </si>
  <si>
    <t>C1.4.3.18</t>
  </si>
  <si>
    <t>Wall mounted pivot plan filling system</t>
  </si>
  <si>
    <t>220/250 volt power outlet plug point</t>
  </si>
  <si>
    <t>400/231 volt 2-phase power outlet plug point</t>
  </si>
  <si>
    <t>Single 1 500 mm, 58 watt fluorescent tube ceilling light</t>
  </si>
  <si>
    <t>Single 1 500 mm, 22 watt LED tube ceilling light</t>
  </si>
  <si>
    <t>11 watt compact fluorescent bulb ceiling light</t>
  </si>
  <si>
    <t>7 watt LED bulb ceiling light</t>
  </si>
  <si>
    <t>C1.4.3.23</t>
  </si>
  <si>
    <t>C1.4.3.24</t>
  </si>
  <si>
    <t>C1.4.3.27</t>
  </si>
  <si>
    <t>C1.4.3.29</t>
  </si>
  <si>
    <t>C1.4.3.31</t>
  </si>
  <si>
    <t>C1.4.3.32</t>
  </si>
  <si>
    <t>C1.4.3.35</t>
  </si>
  <si>
    <t>C1.4.3.36</t>
  </si>
  <si>
    <t>C1.4.3.37</t>
  </si>
  <si>
    <t>Fire extinguisher 9,0 kg, dry powder type</t>
  </si>
  <si>
    <t>Air-conditioning unit</t>
  </si>
  <si>
    <t>Waste paper basket</t>
  </si>
  <si>
    <t>A3 / A4 colour printer, copier, scanner</t>
  </si>
  <si>
    <t>Rain gauge</t>
  </si>
  <si>
    <t>Minimum / maximum atmospheric temperature guage</t>
  </si>
  <si>
    <t>3,0 m aluminium straight edge complete with two measuring wedges</t>
  </si>
  <si>
    <t>Measuring wheel</t>
  </si>
  <si>
    <t>First aid kit</t>
  </si>
  <si>
    <t>C1.4.4</t>
  </si>
  <si>
    <t>Prime cost items</t>
  </si>
  <si>
    <t>C1.4.4.1</t>
  </si>
  <si>
    <t>C1.4.4.2</t>
  </si>
  <si>
    <t>C1.4.4.5</t>
  </si>
  <si>
    <t>C1.4.4.6</t>
  </si>
  <si>
    <t>C1.4.4.7</t>
  </si>
  <si>
    <t>C1.4.4.8</t>
  </si>
  <si>
    <t>C1.4.4.9</t>
  </si>
  <si>
    <t>C1.4.4.10</t>
  </si>
  <si>
    <t>Cell phones costs, including pro-rate rentals, for calls made in connection with contract administration</t>
  </si>
  <si>
    <t>Handling cost and profit in respect of item C1.4.4.1</t>
  </si>
  <si>
    <t>C1.4.5</t>
  </si>
  <si>
    <t>Services at site offices, laboratories and site accommodation</t>
  </si>
  <si>
    <t>C1.4.5.1</t>
  </si>
  <si>
    <t>Fixed costs</t>
  </si>
  <si>
    <t>C1.4.5.2</t>
  </si>
  <si>
    <t>Running costs</t>
  </si>
  <si>
    <t>Office Staff</t>
  </si>
  <si>
    <t>C1.4.6</t>
  </si>
  <si>
    <t>C1.4.6.2</t>
  </si>
  <si>
    <t>Technical assistant</t>
  </si>
  <si>
    <t>C1.4.8</t>
  </si>
  <si>
    <t>Site security measures for the Engineer's facilities</t>
  </si>
  <si>
    <t>C1.4.8.1</t>
  </si>
  <si>
    <t>C1.4.8.2</t>
  </si>
  <si>
    <t>C1.5</t>
  </si>
  <si>
    <t>ACCOMMODATION OF TRAFFIC</t>
  </si>
  <si>
    <t>The provision of internet conectivity and WIFI data for Engineer's site staff</t>
  </si>
  <si>
    <t>The provision of a complete 220/250 volt single phase electrical power installation, including all poles, insulators, wiring, switchboards, mains connection, meters, etc.</t>
  </si>
  <si>
    <t>The provision of paper and ink for a combination colour printer/copier/scanner</t>
  </si>
  <si>
    <t>Handling cost and profit in respect of item C1.4.4.5</t>
  </si>
  <si>
    <t>Handling cost and profit in respect of item C1.4.4.7</t>
  </si>
  <si>
    <t>Handling cost and profit in respect of item C1.4.4.9</t>
  </si>
  <si>
    <t>Supply and installation of all required security measures at the Engineer's site offices and laboratories</t>
  </si>
  <si>
    <t>C1.5.2</t>
  </si>
  <si>
    <t>Accommodation of vehicular traffic</t>
  </si>
  <si>
    <t>C1.5.4</t>
  </si>
  <si>
    <t xml:space="preserve">Construction of temporary deviations </t>
  </si>
  <si>
    <t>The applicable payment items required for the construction of temporary deviations shall be taken from the relevant chapters and sections in Chapter 1, 3, 5, 9 and 10 and inserted into the Pricing Schedule here. Each payment item for the construction of temporary deviations shall be preceded by the main payment item number C1.5.4 / followed by the payment number for the applicable payment item</t>
  </si>
  <si>
    <t>C1.5.5</t>
  </si>
  <si>
    <t>Maintenance of temporary deviations</t>
  </si>
  <si>
    <t>C1.5.5.1</t>
  </si>
  <si>
    <t>C1.5.5.2</t>
  </si>
  <si>
    <t>C1.5.5.3</t>
  </si>
  <si>
    <t>C1.5.5.4</t>
  </si>
  <si>
    <t>C1.5.5.8</t>
  </si>
  <si>
    <t>C1.5.5.9</t>
  </si>
  <si>
    <t>C1.5.5.10</t>
  </si>
  <si>
    <t>C1.5.5.11</t>
  </si>
  <si>
    <t>C1.5.5.12</t>
  </si>
  <si>
    <t>Replacement of damaged guardrails</t>
  </si>
  <si>
    <t>Grading of temporary deviations and existing roads used as detours</t>
  </si>
  <si>
    <t>Watering of temporary deviations and existing roads used as detours</t>
  </si>
  <si>
    <t>Handling cost, profit and all other charges in respect of item C1.5.5.12</t>
  </si>
  <si>
    <t>C1.5.7</t>
  </si>
  <si>
    <t>Temporary traffic control facilities</t>
  </si>
  <si>
    <t>C1.5.7.1</t>
  </si>
  <si>
    <t>C1.5.7.2</t>
  </si>
  <si>
    <t>C1.5.7.3</t>
  </si>
  <si>
    <t>C1.5.7.7</t>
  </si>
  <si>
    <t>C1.5.7.9</t>
  </si>
  <si>
    <t>Delineators including mounting bases and ballast:</t>
  </si>
  <si>
    <t>Single sided, reversible left or right (size indicated)</t>
  </si>
  <si>
    <t>Double sided, reversible left or right (size indicated)</t>
  </si>
  <si>
    <t>Traffic cones, minimum height 750 mm</t>
  </si>
  <si>
    <t>Flagmen</t>
  </si>
  <si>
    <t>(a.i)</t>
  </si>
  <si>
    <t>(a.ii)</t>
  </si>
  <si>
    <t>Traffic calming devices:</t>
  </si>
  <si>
    <t>50 mm high x 500 mm wide asphalt rumble strips</t>
  </si>
  <si>
    <t>Cleaning of trafffic control facilities</t>
  </si>
  <si>
    <t>C1.5.8</t>
  </si>
  <si>
    <t>Traffic safety officer</t>
  </si>
  <si>
    <t>C1.5.11</t>
  </si>
  <si>
    <t>Provision of safety equipment for visitors</t>
  </si>
  <si>
    <t>C1.5.11.1</t>
  </si>
  <si>
    <t>Provision of reflective safety vests for visitors</t>
  </si>
  <si>
    <t>C1.5.11.2</t>
  </si>
  <si>
    <t>Provision of hard hats for visitors</t>
  </si>
  <si>
    <t>Additional traffic accommodation facilities ordered by the Engineer:</t>
  </si>
  <si>
    <t>C1.5.12.1</t>
  </si>
  <si>
    <t>C1.5.12.2</t>
  </si>
  <si>
    <t>C1.5.12</t>
  </si>
  <si>
    <t>Provision of additional traffic accomodation facilities</t>
  </si>
  <si>
    <t>Handling cost, profit and all other charges in respect of item C1.5.12.1</t>
  </si>
  <si>
    <t>C1.6</t>
  </si>
  <si>
    <t>CLEARING AND GRUBBING</t>
  </si>
  <si>
    <t>C1.6.1</t>
  </si>
  <si>
    <t>Clearing</t>
  </si>
  <si>
    <t>C1.6.1.1</t>
  </si>
  <si>
    <t>C1.6.1.2</t>
  </si>
  <si>
    <t>C1.6.1.3</t>
  </si>
  <si>
    <t>Clearing with machines and some hand labour where necessary</t>
  </si>
  <si>
    <t>Clearing with hand labour only when labour enhanced work is specified</t>
  </si>
  <si>
    <t>C1.6.2</t>
  </si>
  <si>
    <t>Grubbing</t>
  </si>
  <si>
    <t>C1.6.2.1</t>
  </si>
  <si>
    <t>Clearing with hand labour only when labour enhanced work is specified or it is not practical to use a machine</t>
  </si>
  <si>
    <t>Grubbing by hand for new fence lines (over a width of 2,0 m)</t>
  </si>
  <si>
    <t>Clearing for new fence lines (over a width of 2,0 m)</t>
  </si>
  <si>
    <t>C1.6.2.2</t>
  </si>
  <si>
    <t>C1.6.2.3</t>
  </si>
  <si>
    <t>C1.6.3.1</t>
  </si>
  <si>
    <t>Removal and grubbing of large trees and tree stumps:</t>
  </si>
  <si>
    <t>Girth equal to or exceeding 1,0 m up to and including 2,0 m</t>
  </si>
  <si>
    <t>C1.6.3.2</t>
  </si>
  <si>
    <t>C1.6.3.3</t>
  </si>
  <si>
    <t>C1.6.3.4</t>
  </si>
  <si>
    <t>Girth exceeding 2,0 m up to and including 3,0 m</t>
  </si>
  <si>
    <t>Girth exceeding 3,0 m</t>
  </si>
  <si>
    <t>Removal of trees in forests and plantations</t>
  </si>
  <si>
    <t>C1.6.9</t>
  </si>
  <si>
    <t>Conservation of topsoil</t>
  </si>
  <si>
    <t>C1.6.9.1</t>
  </si>
  <si>
    <t>Stockpilling topsoil</t>
  </si>
  <si>
    <t>C1.6.10</t>
  </si>
  <si>
    <t>Disposal of hazardous waste material:</t>
  </si>
  <si>
    <t>C1.6.10.1</t>
  </si>
  <si>
    <t>Disposal of hazardous waste material at an approved hazardous waste material facility</t>
  </si>
  <si>
    <t>C1.6.10.2</t>
  </si>
  <si>
    <t>Handling cost, profit and all other charges in respect of item C1.6.10.1</t>
  </si>
  <si>
    <t>C1.7</t>
  </si>
  <si>
    <t>LOADING AND HAULING</t>
  </si>
  <si>
    <t>C1.7.2</t>
  </si>
  <si>
    <t>Hauling</t>
  </si>
  <si>
    <t>C1.7.2.1</t>
  </si>
  <si>
    <t>C1.7.2.2</t>
  </si>
  <si>
    <t>Hauling material for use in the Works and off-loading it on the site of the Works:</t>
  </si>
  <si>
    <t>Soil, gravel, crushed stone and pavement layer material</t>
  </si>
  <si>
    <t>Boulders and hard material</t>
  </si>
  <si>
    <t>Hauling material to spoil and off-loading it at a designated spoil or stockpile are:</t>
  </si>
  <si>
    <t>Cleared and grubbed material (organic matter and all other unsuitable or waste material)</t>
  </si>
  <si>
    <t>Soil and gravel material</t>
  </si>
  <si>
    <t>Boulders, hard material and concrete</t>
  </si>
  <si>
    <t>hour</t>
  </si>
  <si>
    <t>man-shift</t>
  </si>
  <si>
    <t>Man-month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</si>
  <si>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- km</t>
    </r>
  </si>
  <si>
    <t>C5.1</t>
  </si>
  <si>
    <t>ROADBED</t>
  </si>
  <si>
    <t>Roadbed construction and compaction</t>
  </si>
  <si>
    <t>C5.1.1</t>
  </si>
  <si>
    <t>C5.1.1.1</t>
  </si>
  <si>
    <t>C5.1.1.2</t>
  </si>
  <si>
    <t>C5.1.1.3</t>
  </si>
  <si>
    <t>Compaction of in-situ material to 90% of MDD</t>
  </si>
  <si>
    <t>Compaction of in-situ material to 93% of MDD</t>
  </si>
  <si>
    <t>Compaction of imported material to 90% of MDD</t>
  </si>
  <si>
    <t>Soft excavation</t>
  </si>
  <si>
    <t>Hard excavation (other than by blasting)</t>
  </si>
  <si>
    <t>Hard excavation (by blasting)</t>
  </si>
  <si>
    <t>C5.1.4</t>
  </si>
  <si>
    <t>Removal of unsuitable material to spoil</t>
  </si>
  <si>
    <t>C5.1.4.1</t>
  </si>
  <si>
    <t>In layer thicknesses of 200mm and less</t>
  </si>
  <si>
    <t>Stable material</t>
  </si>
  <si>
    <t>Unstable material</t>
  </si>
  <si>
    <t>In layer thicknesses exceeding 200mm</t>
  </si>
  <si>
    <t>C5.1.5</t>
  </si>
  <si>
    <t>In-situ treatment of roadbed in hard material</t>
  </si>
  <si>
    <t>C5.1.5.1</t>
  </si>
  <si>
    <t>In-situ treatment by ripping</t>
  </si>
  <si>
    <t>C5.1.5.2</t>
  </si>
  <si>
    <t>In-situ treatment by ripping and blasting</t>
  </si>
  <si>
    <t>C5.1.11</t>
  </si>
  <si>
    <t>Construction of roadbed comprising a pioneer layer</t>
  </si>
  <si>
    <t>C5.1.12</t>
  </si>
  <si>
    <t>Excavation for benches</t>
  </si>
  <si>
    <t>C5.1.12.1</t>
  </si>
  <si>
    <t>Side-cut to fill in soft material</t>
  </si>
  <si>
    <t>Side cut to spoil in soft material</t>
  </si>
  <si>
    <t>(b.i)</t>
  </si>
  <si>
    <t>(b.ii)</t>
  </si>
  <si>
    <t>C5.2</t>
  </si>
  <si>
    <t>FILL</t>
  </si>
  <si>
    <t>C5.2.1</t>
  </si>
  <si>
    <t>Compilling and implementing M&amp;U plans</t>
  </si>
  <si>
    <t>C5.2.1.1</t>
  </si>
  <si>
    <t>C5.2.1.2</t>
  </si>
  <si>
    <t>C5.2.2</t>
  </si>
  <si>
    <t>Fill construction</t>
  </si>
  <si>
    <t>C5.2.2.1</t>
  </si>
  <si>
    <t>C5.2.2.4</t>
  </si>
  <si>
    <t>C5.2.2.5</t>
  </si>
  <si>
    <t>Normal fill material in compacted layer thicknesses of 200 mm and less:</t>
  </si>
  <si>
    <t>Rock fill material all as per Clause A5.2.7.6</t>
  </si>
  <si>
    <t>Compacted to 90% MDD</t>
  </si>
  <si>
    <t>Rock fill</t>
  </si>
  <si>
    <t>C5.2.8</t>
  </si>
  <si>
    <t>Breaking down oversize fill material on the road</t>
  </si>
  <si>
    <t>C5.2.8.1</t>
  </si>
  <si>
    <t>C5.2.8.2</t>
  </si>
  <si>
    <t>C5.2.8.3</t>
  </si>
  <si>
    <t>C5.2.8.4</t>
  </si>
  <si>
    <t>By normal grid rolling as per clause A5.3.7.3b) (i) to (vii)</t>
  </si>
  <si>
    <t>By tamping roller</t>
  </si>
  <si>
    <t>By vibratory roller</t>
  </si>
  <si>
    <t>C5.2.9</t>
  </si>
  <si>
    <t>Removal of oversize material</t>
  </si>
  <si>
    <t>C5.2.11</t>
  </si>
  <si>
    <t>Finishing off fill slopes, medians and interchange areas</t>
  </si>
  <si>
    <t>C5.2.11.1</t>
  </si>
  <si>
    <t>Fill slopes</t>
  </si>
  <si>
    <t>C5.3</t>
  </si>
  <si>
    <t>ROAD PAVEMENT LAYERS</t>
  </si>
  <si>
    <t>C5.3.1</t>
  </si>
  <si>
    <t>C5.3.2.1</t>
  </si>
  <si>
    <t>C5.3.2</t>
  </si>
  <si>
    <t>Construction of pavement layers</t>
  </si>
  <si>
    <t>(i)</t>
  </si>
  <si>
    <t>(k)</t>
  </si>
  <si>
    <t>(y)</t>
  </si>
  <si>
    <t>C5.3.9.1</t>
  </si>
  <si>
    <t>Construction of a trial section using conventional methods of construction</t>
  </si>
  <si>
    <t>C5.4</t>
  </si>
  <si>
    <t>STABILISATION</t>
  </si>
  <si>
    <t>C5.4.2</t>
  </si>
  <si>
    <t>Chemical stabilisation</t>
  </si>
  <si>
    <t>C5.4.2.1</t>
  </si>
  <si>
    <t>Chemical stabilisation (layer thickness indicated) of pavement layers (layer to be stabilised indicated)</t>
  </si>
  <si>
    <t>C5.4.5</t>
  </si>
  <si>
    <t>Cementitious stabilisation agents for pavement layers</t>
  </si>
  <si>
    <t>C5.4.5.1</t>
  </si>
  <si>
    <t>Addition of cementitious stabilisation agents (specify agent seperately) for pavement layers</t>
  </si>
  <si>
    <t>C5.4.10</t>
  </si>
  <si>
    <t>Provision and application of water for curing</t>
  </si>
  <si>
    <t>C5.4.11</t>
  </si>
  <si>
    <t>Curing by covering with subsequent layer</t>
  </si>
  <si>
    <t>C5.4.14</t>
  </si>
  <si>
    <t>Trial section for a chemically stabilised layer</t>
  </si>
  <si>
    <t>(a.iii)</t>
  </si>
  <si>
    <t>(c.i)</t>
  </si>
  <si>
    <t>(c.ii)</t>
  </si>
  <si>
    <t>C20.1</t>
  </si>
  <si>
    <t>TESTING MATERIALS AND JUDGEMENT OF WORKMANSHIP</t>
  </si>
  <si>
    <t>C20.1.2</t>
  </si>
  <si>
    <t>Special tests requested by the Engineer</t>
  </si>
  <si>
    <t>(d.i)</t>
  </si>
  <si>
    <t>Employer’s contribution to other special tests</t>
  </si>
  <si>
    <t>Specify test</t>
  </si>
  <si>
    <t>Handling costs and profit in respect of item C20.1.2.2(a)</t>
  </si>
  <si>
    <t>C20.1.2.2</t>
  </si>
  <si>
    <t>FALSEWORK, FORMWORK AND CONCRETE FINISH</t>
  </si>
  <si>
    <t>C13.2</t>
  </si>
  <si>
    <t>C13.2.2</t>
  </si>
  <si>
    <t>C13.3</t>
  </si>
  <si>
    <t>STEEL REINFORCEMENT</t>
  </si>
  <si>
    <t>C13.3.1</t>
  </si>
  <si>
    <t>C13.3.1.1</t>
  </si>
  <si>
    <t>Reinforcement for:</t>
  </si>
  <si>
    <t>C13.4</t>
  </si>
  <si>
    <t>CONCRETE</t>
  </si>
  <si>
    <t>Curing and surface protection of cast in situ concrete, as and where specifically required:</t>
  </si>
  <si>
    <t>Indicate structural element and surface to be cured (Tenderer to specify method of curing):</t>
  </si>
  <si>
    <t>C13.4.1</t>
  </si>
  <si>
    <t>C13.4.1.1</t>
  </si>
  <si>
    <t>C13.4.5.1</t>
  </si>
  <si>
    <t>C13.4.5</t>
  </si>
  <si>
    <t>JOINTS</t>
  </si>
  <si>
    <t>C13.7</t>
  </si>
  <si>
    <t>C13.7.1</t>
  </si>
  <si>
    <t>Expansion joints:</t>
  </si>
  <si>
    <t>Sealing joints with:</t>
  </si>
  <si>
    <t>Sealant (description of joint, sealant and size)</t>
  </si>
  <si>
    <t>C13.7.1.1</t>
  </si>
  <si>
    <t>C13.7.4</t>
  </si>
  <si>
    <t>C13.7.4.1</t>
  </si>
  <si>
    <t>Loading and hauling of material in excess of 1.0km</t>
  </si>
  <si>
    <t>C3.1.16</t>
  </si>
  <si>
    <t>Concrete caps</t>
  </si>
  <si>
    <t>C3.1.14.1</t>
  </si>
  <si>
    <t>Caps for subsoil drain pipe :</t>
  </si>
  <si>
    <t>C3.1.14</t>
  </si>
  <si>
    <t>C3.1.13.1</t>
  </si>
  <si>
    <t>Concrete outlet structures, manhole boxes, junction boxes and cleaning eyes for subsoil drainage systems:</t>
  </si>
  <si>
    <t>C3.1.13</t>
  </si>
  <si>
    <t>C3.1.11.</t>
  </si>
  <si>
    <t>C3.1.9.1</t>
  </si>
  <si>
    <t>Pipes in subsoil drainage systems :</t>
  </si>
  <si>
    <t>C3.1.9</t>
  </si>
  <si>
    <t>C3.1.8.2</t>
  </si>
  <si>
    <t>Natural permeable material in subsoil drainage system (approved natural sand)</t>
  </si>
  <si>
    <t>C3.1.8</t>
  </si>
  <si>
    <t>Natural pemeable material in subsoil drainage system ( approved crushed stone ):</t>
  </si>
  <si>
    <t>C3.1.7</t>
  </si>
  <si>
    <t>Bank and dykes using labour enhanced construction methods</t>
  </si>
  <si>
    <t>C3.1.6.2</t>
  </si>
  <si>
    <t>Construction of banks and dykes:</t>
  </si>
  <si>
    <t>C3.1.6</t>
  </si>
  <si>
    <t>Un-stabilised natural gravel obtained from approved sources on the site</t>
  </si>
  <si>
    <t>C3.1.5.1</t>
  </si>
  <si>
    <t>Impermeable backfilling to subsoil drainage system</t>
  </si>
  <si>
    <t>C3.1.5</t>
  </si>
  <si>
    <t>Extra over sub-item C3.1.4.1 for excavation in hard and boulder material, irrespective of depth</t>
  </si>
  <si>
    <t>C3.1.4.4</t>
  </si>
  <si>
    <t>Excavating intermediate material situated within 0m to 1.5m below the surface level using labour enhanced construction methods</t>
  </si>
  <si>
    <t>C3.1.4.3</t>
  </si>
  <si>
    <t>Excavating soft material situated within 0m to 1.5m below the surface level using labour enhanced construction methods</t>
  </si>
  <si>
    <t>C3.1.4.2</t>
  </si>
  <si>
    <t>Excavation and disposal of material for subsoil drainage systems</t>
  </si>
  <si>
    <t>C3.1.4</t>
  </si>
  <si>
    <t>Excavating intermediate material situated 0m to 1.5m below the surface level using labour enhanced construction methods</t>
  </si>
  <si>
    <t>C3.1.1.5</t>
  </si>
  <si>
    <t>Excavating soft material situated 0m to 1.5m below the surface level using labour enhanced construction methods</t>
  </si>
  <si>
    <t>C3.1.1.4</t>
  </si>
  <si>
    <t>Excavation for open drains:</t>
  </si>
  <si>
    <t>C3.1.1</t>
  </si>
  <si>
    <t>DRAINS</t>
  </si>
  <si>
    <t>C3.1</t>
  </si>
  <si>
    <t>On Class C bedding (type and diameter indicated)</t>
  </si>
  <si>
    <t>Concrete pipe culverts:</t>
  </si>
  <si>
    <t>Using the excavated material</t>
  </si>
  <si>
    <t>Backfilling:</t>
  </si>
  <si>
    <t>Extra over sub-item C3.2.1.1 for excavation in hard or boulder material,
irrespective of depth</t>
  </si>
  <si>
    <t>Excavating soft material 0 m to 1,5 m below the surface level using labour enhanced construction methods, or instructed by hand under Clause A3.2.7.2d):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</si>
  <si>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-km</t>
    </r>
  </si>
  <si>
    <r>
      <t>m</t>
    </r>
    <r>
      <rPr>
        <sz val="10"/>
        <rFont val="Calibri"/>
        <family val="2"/>
      </rPr>
      <t>³</t>
    </r>
  </si>
  <si>
    <t>kℓ</t>
  </si>
  <si>
    <t>Breaking down oversize material</t>
  </si>
  <si>
    <t>Boulder excavation class A</t>
  </si>
  <si>
    <t>Cost of additional trial pits and/or drilling and laboratory testing</t>
  </si>
  <si>
    <t>Additional material investigations during the supplementary exploration</t>
  </si>
  <si>
    <t>Cuttings:</t>
  </si>
  <si>
    <t>C4.2.12.1</t>
  </si>
  <si>
    <t>Finishing the side slopes</t>
  </si>
  <si>
    <t>C4.2.12</t>
  </si>
  <si>
    <t>C4.2.11</t>
  </si>
  <si>
    <t>Compliant gravel material</t>
  </si>
  <si>
    <t>C4.2.10.1</t>
  </si>
  <si>
    <t>Backfilling of the unavoidable overbreak in hard and boulder excavation</t>
  </si>
  <si>
    <t>C4.2.10</t>
  </si>
  <si>
    <t>C4.2.9.5</t>
  </si>
  <si>
    <t>C4.2.9.4</t>
  </si>
  <si>
    <t>C4.2.9.2</t>
  </si>
  <si>
    <t>Soft excavation, overburden and unsuitable material</t>
  </si>
  <si>
    <t>C4.2.9.1</t>
  </si>
  <si>
    <t>Excavate material to spoil in sites designated by the Contractor, material obtained from</t>
  </si>
  <si>
    <t>C4.2.9</t>
  </si>
  <si>
    <t>C4.2.3.5</t>
  </si>
  <si>
    <t>C4.2.3.4</t>
  </si>
  <si>
    <t>C4.2.3.2</t>
  </si>
  <si>
    <t>C4.2.3.1</t>
  </si>
  <si>
    <t>Excavating of materials in cuttings, material obtained from</t>
  </si>
  <si>
    <t>C4.2.3</t>
  </si>
  <si>
    <t xml:space="preserve">Handling costs and profit in respect of item </t>
  </si>
  <si>
    <t>C4.2.2.2</t>
  </si>
  <si>
    <t>C4.2.2.1</t>
  </si>
  <si>
    <t>C4.2.2</t>
  </si>
  <si>
    <t>Cuttings exceeding 50 000 m3 up to 100 000 m3</t>
  </si>
  <si>
    <t>C4.2.1.4</t>
  </si>
  <si>
    <t>Cuttings exceeding 20 000 m3 up to 50 000 m3</t>
  </si>
  <si>
    <t>C4.2.1.3</t>
  </si>
  <si>
    <t>Cuttings exceeding 10 000 m3 up to 20 000 m3</t>
  </si>
  <si>
    <t>C4.2.1.2</t>
  </si>
  <si>
    <t>Cuttings exceeding 5 000 m3 up to 10 000 m3</t>
  </si>
  <si>
    <t>C4.2.1.1</t>
  </si>
  <si>
    <t>Compiling and implementing M&amp;U plans for the cuttings</t>
  </si>
  <si>
    <t>C4.2.1</t>
  </si>
  <si>
    <t>m2</t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</si>
  <si>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-pass</t>
    </r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</si>
  <si>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</si>
  <si>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>Prov Sum</t>
  </si>
  <si>
    <t>PC Sum</t>
  </si>
  <si>
    <t>Excavation in hard rock using controlled blasting techniques</t>
  </si>
  <si>
    <t>C12.10.1</t>
  </si>
  <si>
    <t>HARD EXCAVATION BY BLASTING</t>
  </si>
  <si>
    <t>C12.10</t>
  </si>
  <si>
    <t>Client Line 1:</t>
  </si>
  <si>
    <t>Client Line 2:</t>
  </si>
  <si>
    <t>Handling cost and profit in respect of item C4.4.7.1</t>
  </si>
  <si>
    <t>C4.4.7.2</t>
  </si>
  <si>
    <t>Cost of sampling and material testing</t>
  </si>
  <si>
    <t>C4.4.7.1</t>
  </si>
  <si>
    <t>Sampling and material testing by a commercial laboratory for the stabilisation designs</t>
  </si>
  <si>
    <t>C4.4.7</t>
  </si>
  <si>
    <t>Road lime</t>
  </si>
  <si>
    <t>C4.4.4.2</t>
  </si>
  <si>
    <t>Cementitious stabilising agents</t>
  </si>
  <si>
    <t>C4.4.4</t>
  </si>
  <si>
    <t>Pioneer material</t>
  </si>
  <si>
    <t>C4.4.2.6</t>
  </si>
  <si>
    <t>Fill material in the earthworks:</t>
  </si>
  <si>
    <t>C4.4.2.5</t>
  </si>
  <si>
    <t>Pavement layer material:</t>
  </si>
  <si>
    <t>C4.4.2.1</t>
  </si>
  <si>
    <t>Commercial materials identified by the Contractor from commercial, private or other non-commercial suppliers</t>
  </si>
  <si>
    <t>C4.4.2</t>
  </si>
  <si>
    <t>COMMERCIAL MATERIALS</t>
  </si>
  <si>
    <t>C4.4</t>
  </si>
  <si>
    <t>Provision of record drawings and applicable data</t>
  </si>
  <si>
    <t>C2.1.5</t>
  </si>
  <si>
    <t>C2.1.2.5</t>
  </si>
  <si>
    <t>Permanent services relocation or protection work by Contractor</t>
  </si>
  <si>
    <t>C2.1.1.4</t>
  </si>
  <si>
    <t>Handling costs and profit in respect of item C2.1.1.2 above</t>
  </si>
  <si>
    <t>C2.1.1.3</t>
  </si>
  <si>
    <t>Permanent services relocation or protection work by others</t>
  </si>
  <si>
    <t>C2.1.1.2</t>
  </si>
  <si>
    <t>Contractors's obligations</t>
  </si>
  <si>
    <t>C2.1.1.1</t>
  </si>
  <si>
    <t>Location,Identification and relocation of existing services</t>
  </si>
  <si>
    <t>C2.1.1</t>
  </si>
  <si>
    <t>GENERAL REQUIREMENTS AND TRENCHING FOR SERVICES</t>
  </si>
  <si>
    <t>C2.1</t>
  </si>
  <si>
    <t>CHAPTER 11</t>
  </si>
  <si>
    <t>Conventional construction methods</t>
  </si>
  <si>
    <t>C11.9.2.1</t>
  </si>
  <si>
    <t>C11.9.2</t>
  </si>
  <si>
    <t>Single carriageway road</t>
  </si>
  <si>
    <t>C11.9.1.2</t>
  </si>
  <si>
    <t>Finishing the road and road reserve:</t>
  </si>
  <si>
    <t>C11.9.1</t>
  </si>
  <si>
    <t>FINISHING THE ROAD AND ROAD RESERVE AND TREATING OLD ROADS</t>
  </si>
  <si>
    <t>C11.9</t>
  </si>
  <si>
    <t>EXPANDED PUBLIC WORKS PROGRAMME (EPWP)</t>
  </si>
  <si>
    <t xml:space="preserve">Provision of training venue facility, including the cost of transport the learners to and from this facility </t>
  </si>
  <si>
    <t>FROM PAGE</t>
  </si>
  <si>
    <t>C2.3 SUMMARY OF BILL OF QUANTITIES</t>
  </si>
  <si>
    <t>TOTAL CARRIED FORWARD TO FORM OF OFFER</t>
  </si>
  <si>
    <t>TOTAL CARRIED TO SUMMARY</t>
  </si>
  <si>
    <t>TOTAL CARRIED FORWARD TO SUMMARY</t>
  </si>
  <si>
    <t>Contract No</t>
  </si>
  <si>
    <t>Contract Description</t>
  </si>
  <si>
    <t>C3.1.7.2</t>
  </si>
  <si>
    <t>C4.2</t>
  </si>
  <si>
    <t>CUT MATERIALS</t>
  </si>
  <si>
    <t>m3</t>
  </si>
  <si>
    <t>In soft material</t>
  </si>
  <si>
    <t>SCHEDULE A: ROADWORKS - SUMMARY</t>
  </si>
  <si>
    <t>CHAPTER</t>
  </si>
  <si>
    <t>Prime Cost</t>
  </si>
  <si>
    <t>Type G2 material</t>
  </si>
  <si>
    <t>Type G6 material</t>
  </si>
  <si>
    <t>Type G7 material</t>
  </si>
  <si>
    <t>Normal or coarse fill</t>
  </si>
  <si>
    <t>Treatment of old roads and temporary deviations:</t>
  </si>
  <si>
    <t>Generic Skills</t>
  </si>
  <si>
    <t>Training costs</t>
  </si>
  <si>
    <t>Entrepreneurial skills:</t>
  </si>
  <si>
    <t>Generic Skills:</t>
  </si>
  <si>
    <t>Construction skills:</t>
  </si>
  <si>
    <t>Transportation &amp; accommodation costs of selected leaners, while receiving off-site training:</t>
  </si>
  <si>
    <t>(d.ii)</t>
  </si>
  <si>
    <t>(e.i)</t>
  </si>
  <si>
    <t>(e.ii)</t>
  </si>
  <si>
    <t>Employment of NYS youth workers</t>
  </si>
  <si>
    <t>Provision of tools and apparel for the NYS workers</t>
  </si>
  <si>
    <t>Liaison with the Employer’s project manager and the training service provider:</t>
  </si>
  <si>
    <t>Liaison conducted by the Construction Manager</t>
  </si>
  <si>
    <t>Liaison conducted by senior site foreman</t>
  </si>
  <si>
    <t>(a.iv)</t>
  </si>
  <si>
    <t>(a.v)</t>
  </si>
  <si>
    <t>SCHEDULE</t>
  </si>
  <si>
    <t>TOTAL SCHEDULE A: ROADWORKS</t>
  </si>
  <si>
    <t>SUBTOTAL 1</t>
  </si>
  <si>
    <t>Generators,  alternators or welding sets</t>
  </si>
  <si>
    <t>Concrete mixer</t>
  </si>
  <si>
    <t>Geotextile (Synthetic-fibre filter fabric,  Grade 2 )</t>
  </si>
  <si>
    <t>Outlet structures (as per STD detail SD501/A)</t>
  </si>
  <si>
    <t>(d )</t>
  </si>
  <si>
    <t>900mm dia. Class 100D</t>
  </si>
  <si>
    <t>6000mm dia. Class 100D</t>
  </si>
  <si>
    <t>Construction of layers using conventional construction methods:</t>
  </si>
  <si>
    <t>C1.5.6</t>
  </si>
  <si>
    <t xml:space="preserve">Removal of temporary deviations </t>
  </si>
  <si>
    <t>C1.5.4 / C1.6.1.1</t>
  </si>
  <si>
    <t>C1.5.4 / C1.6.2.1</t>
  </si>
  <si>
    <t>C1.5.4 / C1.7.2.1</t>
  </si>
  <si>
    <t>C1.5.4 / C1.7.2.2</t>
  </si>
  <si>
    <t>C1.5.4 / C3.2.1.2</t>
  </si>
  <si>
    <t>C1.5.4 / C3.2.1.4</t>
  </si>
  <si>
    <t>C1.5.4 / C3.2.2</t>
  </si>
  <si>
    <t>C1.5.4 / C3.2.2.1</t>
  </si>
  <si>
    <t>C1.5.4 / C3.2.3</t>
  </si>
  <si>
    <t>C1.5.4 / C3.2.3.3</t>
  </si>
  <si>
    <t>C1.5.4 / C5.1.1</t>
  </si>
  <si>
    <t>C1.5.4 / C5.1.1.1</t>
  </si>
  <si>
    <t>C1.5.4 / C5.2.2</t>
  </si>
  <si>
    <t>C1.5.4 / C5.2.2.1</t>
  </si>
  <si>
    <t>Crushed stone obtained from commercial sources (19mm stone)</t>
  </si>
  <si>
    <t>Natural sand from commercial sources (course)</t>
  </si>
  <si>
    <t>Road Lime (for 150mm C4 subbase layer)</t>
  </si>
  <si>
    <t>Kitchen unit (including stove, refrigerator, dining table, chairs, concrete working table, cupboard, sink, refuse-bin, taps, hot and cold water supply, electricity plug points, electrical light fittings, burglar proofing, washing lines and 100mm thick open concrete floor slab)</t>
  </si>
  <si>
    <t>Upper subbase gravel layer (unstabilised) 150mm G6) compacted to 97% of MDD</t>
  </si>
  <si>
    <t>G2 crushed stone base layer (37mm nominal maximum size stone 150mm thick to road layers) compacted to 88% of AD</t>
  </si>
  <si>
    <t>G2 crushed stone base layer (37mm nominal maximum size stone 100mm thick to 1,5m sidewalk) compacted to 88% of AD</t>
  </si>
  <si>
    <t>Concrete pavement:</t>
  </si>
  <si>
    <t>Cast in situ concrete (200mm thick Concrete Pavement):</t>
  </si>
  <si>
    <t>(a)  Expansion Joints complete (excluding dowels)</t>
  </si>
  <si>
    <t>(b)  Sealed transverse contraction joints sawn in two separate operations.   (widths as shown on the drawings)</t>
  </si>
  <si>
    <t>(a)  Burlap - dragged and grooved texture</t>
  </si>
  <si>
    <t>m²</t>
  </si>
  <si>
    <t>THE UPGRADE OF P129 FROM GRAVEL TO BLACKTOP FROM KM 3.00 – KM 6.00 IN THE PIETERMARTIZBURG REGION</t>
  </si>
  <si>
    <t>Rock fill embankment toe</t>
  </si>
  <si>
    <r>
      <t>For fills more than 10 000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(list all fills separately)</t>
    </r>
  </si>
  <si>
    <r>
      <t>For fills 1,0 km in length when less than 10 000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(list all fills separately)</t>
    </r>
  </si>
  <si>
    <t>(z)</t>
  </si>
  <si>
    <t>Texturing :</t>
  </si>
  <si>
    <t>ZNB01268/00000/00/HOD/INF/22/T</t>
  </si>
  <si>
    <t>THE UPGRADE OF P129 FROM GRAVEL TO BLACKTOP FROM KM 3.00 TO KM 6.00</t>
  </si>
  <si>
    <t>PSC1.2</t>
  </si>
  <si>
    <t>Community Participation</t>
  </si>
  <si>
    <t>PSC1.2.10</t>
  </si>
  <si>
    <t>(a) Cost for community Participation (PLC and CLO)</t>
  </si>
  <si>
    <t>(b) Handling costs and profit in respect of sub-item PSC1.2.10(a) above</t>
  </si>
  <si>
    <t>U-PVC pipes and fittings , normal duty, complete with coupling ( 150mm internal dia. perforated)</t>
  </si>
  <si>
    <t>F</t>
  </si>
  <si>
    <t>F10.01</t>
  </si>
  <si>
    <t>Management and execution of Targeted Enterprise procurement process:</t>
  </si>
  <si>
    <t>Procurement of Targeted Enterprises:</t>
  </si>
  <si>
    <t>Procurement process for the appointment of CIDB contractor grading designation 1 Targeted Enterprise subcontractor (100 copies of the tender document required for each individual tender)</t>
  </si>
  <si>
    <t>Procurement process for the appointment of CIDB contractor grading designation 2 Targeted Enterprise subcontractor (80 copies of the tender document required for each individual tender)</t>
  </si>
  <si>
    <t>Procurement process for the appointment of CIDB contractor grading designation 3 Targeted Enterprise subcontractor (60 copies of the tender document required for each individual tender)</t>
  </si>
  <si>
    <t>Procurement process for the appointment of CIDB contractor grading designation 4 Targeted Enterprise subcontractor (50 copies of the tender document required for each individual tender)</t>
  </si>
  <si>
    <t>Procurement process for the appointment of CIDB contractor grading designation 5 Targeted Enterprise subcontractor (40 copies of the tender document required for each individual tender)</t>
  </si>
  <si>
    <t>F10.02</t>
  </si>
  <si>
    <t>Construction Works for Targeted Enterprise subcontractors</t>
  </si>
  <si>
    <t>Payments associated with the construction Works carried out by Targeted Enterprise subcontractors</t>
  </si>
  <si>
    <t>Handling costs and profit in respect of subitem F10.02(a)</t>
  </si>
  <si>
    <t>Supply of materials and small construction equipment to assist Targeted Enterprise subcontractors</t>
  </si>
  <si>
    <t xml:space="preserve">(e) </t>
  </si>
  <si>
    <t>Management of the Targeted Enterprise subcontractors</t>
  </si>
  <si>
    <t>SCHEDULE F: SMALL CONTRACTOR DEVELOPMENT</t>
  </si>
  <si>
    <t>SMALL CONTRACTOR DEVELOPMENT</t>
  </si>
  <si>
    <t>F10.03</t>
  </si>
  <si>
    <t>Training of Targeted Enterprise subcontractors:</t>
  </si>
  <si>
    <t>Prov sum</t>
  </si>
  <si>
    <t>Handling costs and profit in respect of subitem F10.03(a)(i) above</t>
  </si>
  <si>
    <t>Handling costs and profit in respect of subitem F10.03(b)(i) above.</t>
  </si>
  <si>
    <t>Handling costs and profit in respect of subitem F10.03(c)(i) above.</t>
  </si>
  <si>
    <t>Handling costs and profit in respect of subitem F10.03 (d)(i) above.</t>
  </si>
  <si>
    <t>By pad foot vibratory roller</t>
  </si>
  <si>
    <t>Strength concrete (Class C):</t>
  </si>
  <si>
    <t>200mm thick concrete pavement to tie into existing access road (40MPa)</t>
  </si>
  <si>
    <t>PSC1.2.11.1</t>
  </si>
  <si>
    <t>PSC1.2.11.2</t>
  </si>
  <si>
    <t>PSC1.2.11.3</t>
  </si>
  <si>
    <t>PSC1.2.11.4</t>
  </si>
  <si>
    <t>PSC1.2.11.5</t>
  </si>
  <si>
    <t>PSC1.2.11.6</t>
  </si>
  <si>
    <t>PSC1.2.11.7</t>
  </si>
  <si>
    <t>PSC1.2.11</t>
  </si>
  <si>
    <t>MAINTENANCE OF THE NEW ROAD INFRASTRUCUTRE DURING THE DEFECTS LIABILITY PERIOD:</t>
  </si>
  <si>
    <t>Grass Cutting</t>
  </si>
  <si>
    <t>Drain Cleaning</t>
  </si>
  <si>
    <t>Repair of Guardrails</t>
  </si>
  <si>
    <t>Replacement of Road Studs</t>
  </si>
  <si>
    <t>Road marking</t>
  </si>
  <si>
    <t>Repair of Road Signs</t>
  </si>
  <si>
    <t>Provision of security guards / watchmen and an armed response service at the Engineer's site offices and laboratories</t>
  </si>
  <si>
    <t>Using hand excavation to locate, expose and verify services</t>
  </si>
  <si>
    <t>Compiling and implementing M&amp;U plans for the construction of all the pavement layers</t>
  </si>
  <si>
    <t>Lower selected subgrade layer (150mm G7) compacted to 93% of MDD</t>
  </si>
  <si>
    <t>E1</t>
  </si>
  <si>
    <t>E6.01</t>
  </si>
  <si>
    <t>E6.02</t>
  </si>
  <si>
    <t>Training of learners employed by the contractor or by the Targeted Enterprise subcontractors:</t>
  </si>
  <si>
    <t>Handling costs and profit in respect of subitem E6.02(a)(i) above.</t>
  </si>
  <si>
    <t>Handling costs and profit in respect of subitem E6.02(b)(i) above.</t>
  </si>
  <si>
    <t>Handling costs and profit in respect of subitem E6.02(c)(i) above.</t>
  </si>
  <si>
    <t>Transportation and accommodation costs</t>
  </si>
  <si>
    <t>Handling costs and profit in respect of subitem E6.02(d)(i) above.</t>
  </si>
  <si>
    <t>Payments associated with the NYS programme:</t>
  </si>
  <si>
    <t>E6.03</t>
  </si>
  <si>
    <t>Handling cost and profit in respect of subitem E6.03(a) and (b) above</t>
  </si>
  <si>
    <t>Training of NYS workers:</t>
  </si>
  <si>
    <t>Provision of training for NYS workers</t>
  </si>
  <si>
    <t>Handling costs and profit in respect of subitem E6.03(d)(i) above</t>
  </si>
  <si>
    <t>h</t>
  </si>
  <si>
    <t xml:space="preserve">Handling costs and profit in respect of subitem F10.02(c) </t>
  </si>
  <si>
    <t>Transportation &amp; accommodation costs of selected leaners only, while receiving off-site training:</t>
  </si>
  <si>
    <t>Training and accommodation costs</t>
  </si>
  <si>
    <t>SCHEDULE E: EXPANDED PUBLIC WORKS PROGRAMME (EPWP) - SUMMARY</t>
  </si>
  <si>
    <t>TOTAL SCHEDULE E: EXPANDED PUBLIC WORKS PROGRAMME (EPWP)</t>
  </si>
  <si>
    <t>SCHEDULE F: SMALL CONTRACTOR DEVELOPMENT - SUMMARY</t>
  </si>
  <si>
    <t>TOTAL SCHEDULE F: SMALL CONTRACTOR DEVELOPMENT</t>
  </si>
  <si>
    <t>Welded Steel Fabric (Mesh Ref 245)</t>
  </si>
  <si>
    <t>ii) Handling costs and profit in respect of item PSC1.2.11.1(i)</t>
  </si>
  <si>
    <t>(ii) Handling costs and profit in respect of item PSC1.2.11.2(i)</t>
  </si>
  <si>
    <t>(ii) Handling costs and profit in respect of item PSC1.2.11.3(i)</t>
  </si>
  <si>
    <t>(ii) Handling costs and profit in respect of item PSC1.2.11.4(i)</t>
  </si>
  <si>
    <t>(ii) Handling costs and profit in respect of item PSC1.2.11.5(i)</t>
  </si>
  <si>
    <t>(ii) Handling costs and profit in respect of item PSC1.2.11.6(i)</t>
  </si>
  <si>
    <t>(ii) Handling costs and profit in respect of item PSC1.2.11.7(i)</t>
  </si>
  <si>
    <t>(i) Needs Analysis and Enterprise Development Plan per Targeted Enterprise</t>
  </si>
  <si>
    <t>(ii) Monitoring and Interim reporting per Targeted Enterprise</t>
  </si>
  <si>
    <t>(iii) Project Completion report per Targeted Enterprise</t>
  </si>
  <si>
    <t>(iv) Enterprise Development Co-Ordinator</t>
  </si>
  <si>
    <t>Per Quarter</t>
  </si>
  <si>
    <t>No. / month</t>
  </si>
  <si>
    <t xml:space="preserve">PART G: CONTRACT SKILLS DEVELOPMENT GOALS – CSDG (0.25% of SUBTOTAL 1) </t>
  </si>
  <si>
    <t>SUBTOTAL 2 = (SUBTOTAL 1 + CSDG)</t>
  </si>
  <si>
    <t>CONTINGENCIES (10 % of Subtotal 2)</t>
  </si>
  <si>
    <t>SUBTOTAL 3 = (SUBTOTAL 2 + CONTINGENCIES)</t>
  </si>
  <si>
    <t>CONTRACT PRICE ADJUSTMENT AND RISE &amp; FALL (10% of Subtotal 3)</t>
  </si>
  <si>
    <t>SUBTOTAL 4 = (SUBTOTAL 3 + CPA)</t>
  </si>
  <si>
    <t>VAT (15% of Subtotal 4)</t>
  </si>
  <si>
    <t>C1.3.1.2</t>
  </si>
  <si>
    <t>Value-related obligations</t>
  </si>
  <si>
    <t>Upper selected subgrade layer (150mm G7) compacted to 95% of MDD</t>
  </si>
  <si>
    <t>Crushed stone base layer (150mm thick) trial section</t>
  </si>
  <si>
    <t>Vertical formwork to provide (class of finish indicated as F2) surface finish to concrete pavement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</si>
</sst>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R&quot;#,##0;\-&quot;R&quot;#,##0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R&quot;\ #,##0.00"/>
    <numFmt numFmtId="168" formatCode="0.0%"/>
    <numFmt numFmtId="169" formatCode="[$R-1C09]\ #\ ###\ ##0.00;[Red][$R-1C09]\-#\ ###\ ##0.00"/>
    <numFmt numFmtId="170" formatCode="_-* #.##0.00_-;\-* #.##0.00_-;_-* &quot;-&quot;??_-;_-@_-"/>
    <numFmt numFmtId="171" formatCode="&quot;R&quot;#,##0.00"/>
    <numFmt numFmtId="172" formatCode="_ &quot;R&quot;\ * #,##0.00_ ;_ &quot;R&quot;\ * \-#,##0.00_ ;_ &quot;R&quot;\ * &quot;-&quot;??_ ;_ @_ "/>
    <numFmt numFmtId="173" formatCode="#,##0.0"/>
    <numFmt numFmtId="174" formatCode="&quot;R&quot;#,##0.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10"/>
      <name val="Arial"/>
      <family val="2"/>
    </font>
    <font>
      <i/>
      <u/>
      <sz val="10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166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8" fillId="0" borderId="0"/>
    <xf numFmtId="9" fontId="6" fillId="0" borderId="0" applyFont="0" applyFill="0" applyBorder="0" applyAlignment="0" applyProtection="0"/>
    <xf numFmtId="0" fontId="5" fillId="0" borderId="0"/>
    <xf numFmtId="0" fontId="10" fillId="0" borderId="9"/>
    <xf numFmtId="0" fontId="11" fillId="0" borderId="0"/>
    <xf numFmtId="169" fontId="6" fillId="0" borderId="10" applyFill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4" fontId="11" fillId="0" borderId="0" applyProtection="0"/>
    <xf numFmtId="5" fontId="12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0" fontId="13" fillId="0" borderId="0"/>
    <xf numFmtId="165" fontId="6" fillId="0" borderId="0" applyFont="0" applyFill="0" applyBorder="0" applyAlignment="0" applyProtection="0"/>
    <xf numFmtId="0" fontId="2" fillId="0" borderId="0"/>
  </cellStyleXfs>
  <cellXfs count="333">
    <xf numFmtId="0" fontId="0" fillId="0" borderId="0" xfId="0"/>
    <xf numFmtId="0" fontId="6" fillId="0" borderId="0" xfId="17" applyAlignment="1">
      <alignment vertical="center"/>
    </xf>
    <xf numFmtId="0" fontId="7" fillId="0" borderId="0" xfId="17" applyFont="1" applyAlignment="1">
      <alignment horizontal="left" vertical="center"/>
    </xf>
    <xf numFmtId="0" fontId="6" fillId="0" borderId="0" xfId="17" applyAlignment="1">
      <alignment horizontal="left" vertical="center"/>
    </xf>
    <xf numFmtId="0" fontId="6" fillId="0" borderId="0" xfId="17" applyAlignment="1">
      <alignment horizontal="center" vertical="center"/>
    </xf>
    <xf numFmtId="0" fontId="6" fillId="0" borderId="0" xfId="17" applyAlignment="1">
      <alignment horizontal="right" vertical="center"/>
    </xf>
    <xf numFmtId="0" fontId="7" fillId="0" borderId="0" xfId="17" applyFont="1" applyAlignment="1">
      <alignment horizontal="right" vertical="center"/>
    </xf>
    <xf numFmtId="0" fontId="7" fillId="0" borderId="3" xfId="17" applyFont="1" applyBorder="1" applyAlignment="1">
      <alignment horizontal="left" vertical="center" wrapText="1"/>
    </xf>
    <xf numFmtId="49" fontId="7" fillId="0" borderId="0" xfId="17" applyNumberFormat="1" applyFont="1" applyAlignment="1">
      <alignment horizontal="left" vertical="center" wrapText="1"/>
    </xf>
    <xf numFmtId="0" fontId="7" fillId="0" borderId="0" xfId="17" applyFont="1" applyAlignment="1">
      <alignment horizontal="center" vertical="center"/>
    </xf>
    <xf numFmtId="49" fontId="7" fillId="0" borderId="11" xfId="17" applyNumberFormat="1" applyFont="1" applyBorder="1" applyAlignment="1">
      <alignment horizontal="center" vertical="center" wrapText="1"/>
    </xf>
    <xf numFmtId="0" fontId="7" fillId="0" borderId="11" xfId="17" applyFont="1" applyBorder="1" applyAlignment="1">
      <alignment horizontal="center" vertical="center" wrapText="1"/>
    </xf>
    <xf numFmtId="0" fontId="7" fillId="0" borderId="0" xfId="17" applyFont="1" applyAlignment="1">
      <alignment horizontal="center" vertical="center" wrapText="1"/>
    </xf>
    <xf numFmtId="49" fontId="6" fillId="0" borderId="1" xfId="17" applyNumberFormat="1" applyBorder="1" applyAlignment="1">
      <alignment horizontal="left" vertical="center" wrapText="1"/>
    </xf>
    <xf numFmtId="0" fontId="6" fillId="0" borderId="1" xfId="17" applyBorder="1" applyAlignment="1">
      <alignment horizontal="left" vertical="center" wrapText="1"/>
    </xf>
    <xf numFmtId="0" fontId="6" fillId="0" borderId="1" xfId="17" applyBorder="1" applyAlignment="1">
      <alignment horizontal="center" wrapText="1"/>
    </xf>
    <xf numFmtId="0" fontId="6" fillId="0" borderId="1" xfId="17" applyBorder="1" applyAlignment="1">
      <alignment wrapText="1"/>
    </xf>
    <xf numFmtId="167" fontId="6" fillId="0" borderId="1" xfId="3" applyNumberFormat="1" applyFont="1" applyBorder="1" applyAlignment="1">
      <alignment horizontal="right" wrapText="1"/>
    </xf>
    <xf numFmtId="167" fontId="6" fillId="0" borderId="0" xfId="3" applyNumberFormat="1" applyFont="1" applyBorder="1" applyAlignment="1">
      <alignment horizontal="right" wrapText="1"/>
    </xf>
    <xf numFmtId="49" fontId="7" fillId="0" borderId="1" xfId="17" applyNumberFormat="1" applyFont="1" applyBorder="1" applyAlignment="1">
      <alignment horizontal="left" vertical="center" wrapText="1"/>
    </xf>
    <xf numFmtId="0" fontId="7" fillId="0" borderId="1" xfId="17" applyFont="1" applyBorder="1" applyAlignment="1">
      <alignment horizontal="left" vertical="center" wrapText="1"/>
    </xf>
    <xf numFmtId="49" fontId="6" fillId="0" borderId="1" xfId="17" applyNumberFormat="1" applyBorder="1" applyAlignment="1">
      <alignment horizontal="center" vertical="center" wrapText="1"/>
    </xf>
    <xf numFmtId="0" fontId="6" fillId="0" borderId="1" xfId="17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166" fontId="6" fillId="0" borderId="1" xfId="1" applyFont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center" wrapText="1"/>
    </xf>
    <xf numFmtId="0" fontId="6" fillId="0" borderId="3" xfId="17" applyBorder="1" applyAlignment="1">
      <alignment horizontal="left" vertical="center"/>
    </xf>
    <xf numFmtId="0" fontId="6" fillId="0" borderId="3" xfId="17" applyBorder="1" applyAlignment="1">
      <alignment horizontal="left" vertical="center" wrapText="1"/>
    </xf>
    <xf numFmtId="168" fontId="6" fillId="0" borderId="1" xfId="17" applyNumberFormat="1" applyBorder="1" applyAlignment="1">
      <alignment wrapText="1"/>
    </xf>
    <xf numFmtId="0" fontId="7" fillId="0" borderId="0" xfId="17" applyFont="1" applyAlignment="1">
      <alignment vertical="center"/>
    </xf>
    <xf numFmtId="49" fontId="7" fillId="0" borderId="12" xfId="17" applyNumberFormat="1" applyFont="1" applyBorder="1" applyAlignment="1">
      <alignment vertical="center"/>
    </xf>
    <xf numFmtId="0" fontId="7" fillId="0" borderId="13" xfId="17" applyFont="1" applyBorder="1" applyAlignment="1">
      <alignment vertical="center"/>
    </xf>
    <xf numFmtId="49" fontId="7" fillId="0" borderId="13" xfId="17" applyNumberFormat="1" applyFont="1" applyBorder="1" applyAlignment="1">
      <alignment vertical="center"/>
    </xf>
    <xf numFmtId="49" fontId="7" fillId="0" borderId="13" xfId="17" applyNumberFormat="1" applyFont="1" applyBorder="1" applyAlignment="1">
      <alignment horizontal="center" vertical="center"/>
    </xf>
    <xf numFmtId="167" fontId="7" fillId="0" borderId="11" xfId="1" applyNumberFormat="1" applyFont="1" applyBorder="1" applyAlignment="1">
      <alignment horizontal="right" vertical="center" wrapText="1"/>
    </xf>
    <xf numFmtId="167" fontId="7" fillId="0" borderId="0" xfId="1" applyNumberFormat="1" applyFont="1" applyBorder="1" applyAlignment="1">
      <alignment horizontal="right" vertical="center" wrapText="1"/>
    </xf>
    <xf numFmtId="49" fontId="6" fillId="0" borderId="0" xfId="17" applyNumberFormat="1" applyAlignment="1">
      <alignment horizontal="left" vertical="center"/>
    </xf>
    <xf numFmtId="0" fontId="6" fillId="0" borderId="0" xfId="17"/>
    <xf numFmtId="0" fontId="6" fillId="0" borderId="1" xfId="17" applyBorder="1" applyAlignment="1">
      <alignment horizontal="center" vertical="center"/>
    </xf>
    <xf numFmtId="166" fontId="6" fillId="0" borderId="1" xfId="1" applyFont="1" applyBorder="1" applyAlignment="1">
      <alignment vertical="center" wrapText="1"/>
    </xf>
    <xf numFmtId="0" fontId="6" fillId="0" borderId="1" xfId="17" applyBorder="1" applyAlignment="1">
      <alignment horizontal="left" wrapText="1"/>
    </xf>
    <xf numFmtId="0" fontId="6" fillId="0" borderId="1" xfId="17" applyBorder="1" applyAlignment="1">
      <alignment vertical="center" wrapText="1"/>
    </xf>
    <xf numFmtId="167" fontId="6" fillId="0" borderId="0" xfId="3" applyNumberFormat="1" applyFont="1" applyBorder="1" applyAlignment="1">
      <alignment horizontal="right" vertical="center" wrapText="1"/>
    </xf>
    <xf numFmtId="167" fontId="6" fillId="0" borderId="0" xfId="1" applyNumberFormat="1" applyFont="1" applyBorder="1" applyAlignment="1">
      <alignment horizontal="right" vertical="center" wrapText="1"/>
    </xf>
    <xf numFmtId="168" fontId="6" fillId="0" borderId="1" xfId="7" applyNumberFormat="1" applyFont="1" applyBorder="1" applyAlignment="1">
      <alignment vertical="center" wrapText="1"/>
    </xf>
    <xf numFmtId="167" fontId="6" fillId="0" borderId="0" xfId="3" applyNumberFormat="1" applyFont="1" applyBorder="1" applyAlignment="1">
      <alignment vertical="center" wrapText="1"/>
    </xf>
    <xf numFmtId="0" fontId="6" fillId="0" borderId="1" xfId="17" applyBorder="1" applyAlignment="1">
      <alignment vertical="center"/>
    </xf>
    <xf numFmtId="168" fontId="6" fillId="0" borderId="1" xfId="17" applyNumberFormat="1" applyBorder="1" applyAlignment="1">
      <alignment vertical="center" wrapText="1"/>
    </xf>
    <xf numFmtId="166" fontId="6" fillId="0" borderId="1" xfId="1" applyFont="1" applyFill="1" applyBorder="1" applyAlignment="1">
      <alignment vertical="center" wrapText="1"/>
    </xf>
    <xf numFmtId="166" fontId="6" fillId="0" borderId="0" xfId="17" applyNumberFormat="1" applyAlignment="1">
      <alignment horizontal="right" vertical="center"/>
    </xf>
    <xf numFmtId="49" fontId="6" fillId="0" borderId="1" xfId="17" applyNumberFormat="1" applyBorder="1" applyAlignment="1">
      <alignment horizontal="right" vertical="center" wrapText="1"/>
    </xf>
    <xf numFmtId="0" fontId="6" fillId="2" borderId="1" xfId="17" applyFill="1" applyBorder="1" applyAlignment="1">
      <alignment horizontal="left" vertical="center" wrapText="1"/>
    </xf>
    <xf numFmtId="0" fontId="6" fillId="0" borderId="0" xfId="17" applyAlignment="1">
      <alignment vertical="center" wrapText="1"/>
    </xf>
    <xf numFmtId="0" fontId="6" fillId="0" borderId="0" xfId="17" applyAlignment="1">
      <alignment horizontal="left" vertical="center" wrapText="1"/>
    </xf>
    <xf numFmtId="49" fontId="6" fillId="0" borderId="0" xfId="17" applyNumberFormat="1" applyAlignment="1">
      <alignment horizontal="left" vertical="center" wrapText="1"/>
    </xf>
    <xf numFmtId="0" fontId="6" fillId="0" borderId="0" xfId="17" applyAlignment="1">
      <alignment horizontal="center" vertical="center" wrapText="1"/>
    </xf>
    <xf numFmtId="0" fontId="6" fillId="0" borderId="0" xfId="17" applyAlignment="1">
      <alignment horizontal="right" vertical="center" wrapText="1"/>
    </xf>
    <xf numFmtId="0" fontId="7" fillId="0" borderId="0" xfId="17" applyFont="1" applyAlignment="1">
      <alignment horizontal="right" vertical="center" wrapText="1"/>
    </xf>
    <xf numFmtId="0" fontId="6" fillId="0" borderId="0" xfId="17" applyAlignment="1">
      <alignment wrapText="1"/>
    </xf>
    <xf numFmtId="49" fontId="6" fillId="0" borderId="1" xfId="17" applyNumberFormat="1" applyBorder="1" applyAlignment="1">
      <alignment horizontal="right" vertical="top" wrapText="1"/>
    </xf>
    <xf numFmtId="168" fontId="6" fillId="0" borderId="1" xfId="7" applyNumberFormat="1" applyFont="1" applyBorder="1" applyAlignment="1">
      <alignment wrapText="1"/>
    </xf>
    <xf numFmtId="167" fontId="6" fillId="0" borderId="0" xfId="3" applyNumberFormat="1" applyFont="1" applyBorder="1" applyAlignment="1">
      <alignment wrapText="1"/>
    </xf>
    <xf numFmtId="0" fontId="6" fillId="0" borderId="1" xfId="17" applyBorder="1" applyAlignment="1">
      <alignment horizontal="center"/>
    </xf>
    <xf numFmtId="0" fontId="6" fillId="0" borderId="1" xfId="17" applyBorder="1"/>
    <xf numFmtId="0" fontId="6" fillId="0" borderId="0" xfId="17" applyAlignment="1">
      <alignment horizontal="right"/>
    </xf>
    <xf numFmtId="166" fontId="6" fillId="0" borderId="1" xfId="1" applyFont="1" applyBorder="1" applyAlignment="1">
      <alignment wrapText="1"/>
    </xf>
    <xf numFmtId="0" fontId="6" fillId="0" borderId="1" xfId="17" applyBorder="1" applyAlignment="1">
      <alignment horizontal="left" vertical="top" wrapText="1"/>
    </xf>
    <xf numFmtId="0" fontId="6" fillId="0" borderId="1" xfId="17" applyBorder="1" applyAlignment="1">
      <alignment horizontal="center" vertical="top" wrapText="1"/>
    </xf>
    <xf numFmtId="0" fontId="6" fillId="0" borderId="3" xfId="17" applyBorder="1" applyAlignment="1">
      <alignment horizontal="left" vertical="top"/>
    </xf>
    <xf numFmtId="0" fontId="6" fillId="0" borderId="0" xfId="17" applyAlignment="1">
      <alignment horizontal="center" vertical="top"/>
    </xf>
    <xf numFmtId="49" fontId="7" fillId="0" borderId="1" xfId="17" applyNumberFormat="1" applyFont="1" applyBorder="1" applyAlignment="1">
      <alignment horizontal="right" vertical="center" wrapText="1"/>
    </xf>
    <xf numFmtId="49" fontId="7" fillId="0" borderId="11" xfId="17" applyNumberFormat="1" applyFont="1" applyBorder="1" applyAlignment="1">
      <alignment vertical="center" wrapText="1"/>
    </xf>
    <xf numFmtId="49" fontId="6" fillId="0" borderId="1" xfId="17" applyNumberFormat="1" applyBorder="1" applyAlignment="1">
      <alignment vertical="center" wrapText="1"/>
    </xf>
    <xf numFmtId="49" fontId="6" fillId="0" borderId="0" xfId="17" applyNumberFormat="1" applyAlignment="1">
      <alignment vertical="center"/>
    </xf>
    <xf numFmtId="0" fontId="6" fillId="0" borderId="4" xfId="17" applyBorder="1" applyAlignment="1">
      <alignment horizontal="left" vertical="center"/>
    </xf>
    <xf numFmtId="0" fontId="6" fillId="0" borderId="4" xfId="17" applyBorder="1" applyAlignment="1">
      <alignment horizontal="center" vertical="center"/>
    </xf>
    <xf numFmtId="0" fontId="6" fillId="0" borderId="4" xfId="17" applyBorder="1" applyAlignment="1">
      <alignment vertical="center"/>
    </xf>
    <xf numFmtId="49" fontId="7" fillId="0" borderId="11" xfId="17" applyNumberFormat="1" applyFont="1" applyBorder="1" applyAlignment="1">
      <alignment vertical="center"/>
    </xf>
    <xf numFmtId="0" fontId="7" fillId="0" borderId="0" xfId="17" applyFont="1"/>
    <xf numFmtId="0" fontId="6" fillId="0" borderId="15" xfId="17" applyBorder="1" applyAlignment="1">
      <alignment horizontal="center" wrapText="1"/>
    </xf>
    <xf numFmtId="0" fontId="6" fillId="0" borderId="1" xfId="17" applyBorder="1" applyAlignment="1">
      <alignment horizontal="right" vertical="center" wrapText="1"/>
    </xf>
    <xf numFmtId="49" fontId="7" fillId="0" borderId="12" xfId="17" applyNumberFormat="1" applyFont="1" applyBorder="1" applyAlignment="1">
      <alignment horizontal="right" vertical="center"/>
    </xf>
    <xf numFmtId="49" fontId="6" fillId="0" borderId="1" xfId="17" applyNumberFormat="1" applyBorder="1" applyAlignment="1">
      <alignment horizontal="right" wrapText="1"/>
    </xf>
    <xf numFmtId="49" fontId="7" fillId="0" borderId="15" xfId="17" applyNumberFormat="1" applyFont="1" applyBorder="1" applyAlignment="1">
      <alignment horizontal="left" vertical="center" wrapText="1"/>
    </xf>
    <xf numFmtId="49" fontId="6" fillId="0" borderId="1" xfId="17" applyNumberFormat="1" applyBorder="1" applyAlignment="1">
      <alignment horizontal="center" vertical="center"/>
    </xf>
    <xf numFmtId="0" fontId="7" fillId="0" borderId="0" xfId="17" applyFont="1" applyAlignment="1">
      <alignment horizontal="left" vertical="top"/>
    </xf>
    <xf numFmtId="0" fontId="7" fillId="0" borderId="0" xfId="17" applyFont="1" applyAlignment="1">
      <alignment vertical="top"/>
    </xf>
    <xf numFmtId="0" fontId="6" fillId="0" borderId="4" xfId="17" applyBorder="1" applyAlignment="1">
      <alignment horizontal="right" vertical="center"/>
    </xf>
    <xf numFmtId="0" fontId="6" fillId="0" borderId="4" xfId="17" applyBorder="1" applyAlignment="1">
      <alignment horizontal="left" vertical="center" wrapText="1"/>
    </xf>
    <xf numFmtId="0" fontId="6" fillId="0" borderId="4" xfId="17" applyBorder="1" applyAlignment="1">
      <alignment horizontal="center" vertical="center" wrapText="1"/>
    </xf>
    <xf numFmtId="0" fontId="6" fillId="0" borderId="4" xfId="17" applyBorder="1" applyAlignment="1">
      <alignment vertical="center" wrapText="1"/>
    </xf>
    <xf numFmtId="0" fontId="6" fillId="0" borderId="4" xfId="17" applyBorder="1" applyAlignment="1">
      <alignment horizontal="right" vertical="center" wrapText="1"/>
    </xf>
    <xf numFmtId="0" fontId="6" fillId="0" borderId="0" xfId="0" applyFont="1"/>
    <xf numFmtId="172" fontId="0" fillId="0" borderId="0" xfId="3" applyNumberFormat="1" applyFont="1" applyAlignment="1">
      <alignment vertical="center" wrapText="1"/>
    </xf>
    <xf numFmtId="0" fontId="6" fillId="0" borderId="0" xfId="17" applyAlignment="1">
      <alignment horizontal="left" vertical="center" wrapText="1" indent="1"/>
    </xf>
    <xf numFmtId="0" fontId="7" fillId="0" borderId="0" xfId="17" applyFont="1" applyAlignment="1">
      <alignment horizontal="left" vertical="center" wrapText="1"/>
    </xf>
    <xf numFmtId="0" fontId="6" fillId="0" borderId="17" xfId="17" applyBorder="1" applyAlignment="1">
      <alignment horizontal="left" vertical="center"/>
    </xf>
    <xf numFmtId="0" fontId="6" fillId="0" borderId="17" xfId="17" applyBorder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top"/>
    </xf>
    <xf numFmtId="49" fontId="6" fillId="3" borderId="0" xfId="0" applyNumberFormat="1" applyFont="1" applyFill="1" applyAlignment="1">
      <alignment horizontal="left" vertical="top" wrapText="1"/>
    </xf>
    <xf numFmtId="49" fontId="7" fillId="0" borderId="11" xfId="17" applyNumberFormat="1" applyFont="1" applyBorder="1" applyAlignment="1">
      <alignment horizontal="right" vertical="center"/>
    </xf>
    <xf numFmtId="49" fontId="6" fillId="0" borderId="1" xfId="17" applyNumberFormat="1" applyBorder="1" applyAlignment="1">
      <alignment horizontal="right" vertical="center"/>
    </xf>
    <xf numFmtId="0" fontId="6" fillId="0" borderId="1" xfId="17" applyBorder="1" applyAlignment="1">
      <alignment horizontal="right"/>
    </xf>
    <xf numFmtId="0" fontId="6" fillId="0" borderId="14" xfId="17" applyBorder="1" applyAlignment="1">
      <alignment vertical="center" wrapText="1"/>
    </xf>
    <xf numFmtId="49" fontId="6" fillId="0" borderId="15" xfId="17" applyNumberFormat="1" applyBorder="1" applyAlignment="1">
      <alignment horizontal="right" vertical="center" wrapText="1"/>
    </xf>
    <xf numFmtId="0" fontId="6" fillId="0" borderId="1" xfId="17" applyBorder="1" applyAlignment="1">
      <alignment horizontal="right" vertical="center"/>
    </xf>
    <xf numFmtId="0" fontId="6" fillId="0" borderId="14" xfId="17" applyBorder="1" applyAlignment="1">
      <alignment horizontal="center" vertical="center" wrapText="1"/>
    </xf>
    <xf numFmtId="0" fontId="7" fillId="0" borderId="1" xfId="17" applyFont="1" applyBorder="1" applyAlignment="1">
      <alignment horizontal="right"/>
    </xf>
    <xf numFmtId="0" fontId="7" fillId="0" borderId="17" xfId="17" applyFont="1" applyBorder="1" applyAlignment="1">
      <alignment horizontal="center" vertical="center" wrapText="1"/>
    </xf>
    <xf numFmtId="0" fontId="6" fillId="0" borderId="2" xfId="17" applyBorder="1" applyAlignment="1">
      <alignment horizontal="left" vertical="center" wrapText="1"/>
    </xf>
    <xf numFmtId="0" fontId="18" fillId="0" borderId="0" xfId="17" applyFont="1" applyAlignment="1">
      <alignment horizontal="left" vertical="center" wrapText="1"/>
    </xf>
    <xf numFmtId="49" fontId="6" fillId="0" borderId="0" xfId="17" applyNumberFormat="1" applyAlignment="1">
      <alignment horizontal="left"/>
    </xf>
    <xf numFmtId="0" fontId="17" fillId="0" borderId="1" xfId="17" applyFont="1" applyBorder="1" applyAlignment="1">
      <alignment horizontal="right"/>
    </xf>
    <xf numFmtId="0" fontId="7" fillId="0" borderId="12" xfId="17" applyFont="1" applyBorder="1" applyAlignment="1">
      <alignment horizontal="right" vertical="center"/>
    </xf>
    <xf numFmtId="0" fontId="7" fillId="0" borderId="15" xfId="17" applyFont="1" applyBorder="1" applyAlignment="1">
      <alignment horizontal="right"/>
    </xf>
    <xf numFmtId="49" fontId="7" fillId="0" borderId="1" xfId="17" applyNumberFormat="1" applyFont="1" applyBorder="1" applyAlignment="1">
      <alignment horizontal="right" vertical="top" wrapText="1"/>
    </xf>
    <xf numFmtId="49" fontId="21" fillId="0" borderId="1" xfId="17" applyNumberFormat="1" applyFont="1" applyBorder="1" applyAlignment="1">
      <alignment horizontal="right" vertical="center" wrapText="1"/>
    </xf>
    <xf numFmtId="0" fontId="21" fillId="0" borderId="1" xfId="17" applyFont="1" applyBorder="1" applyAlignment="1">
      <alignment horizontal="center" vertical="center" wrapText="1"/>
    </xf>
    <xf numFmtId="3" fontId="21" fillId="0" borderId="1" xfId="1" applyNumberFormat="1" applyFont="1" applyBorder="1" applyAlignment="1">
      <alignment horizontal="center" vertical="center" wrapText="1"/>
    </xf>
    <xf numFmtId="0" fontId="21" fillId="0" borderId="1" xfId="17" applyFont="1" applyBorder="1" applyAlignment="1">
      <alignment horizontal="left" vertical="center" wrapText="1"/>
    </xf>
    <xf numFmtId="0" fontId="21" fillId="0" borderId="1" xfId="17" applyFont="1" applyBorder="1" applyAlignment="1">
      <alignment vertical="center" wrapText="1"/>
    </xf>
    <xf numFmtId="0" fontId="21" fillId="0" borderId="0" xfId="17" applyFont="1" applyAlignment="1">
      <alignment vertical="center"/>
    </xf>
    <xf numFmtId="167" fontId="21" fillId="0" borderId="0" xfId="3" applyNumberFormat="1" applyFont="1" applyBorder="1" applyAlignment="1">
      <alignment horizontal="right" vertical="center" wrapText="1"/>
    </xf>
    <xf numFmtId="167" fontId="21" fillId="0" borderId="1" xfId="3" applyNumberFormat="1" applyFont="1" applyBorder="1" applyAlignment="1">
      <alignment horizontal="right" wrapText="1"/>
    </xf>
    <xf numFmtId="166" fontId="21" fillId="0" borderId="0" xfId="17" applyNumberFormat="1" applyFont="1" applyAlignment="1">
      <alignment horizontal="right" vertical="center"/>
    </xf>
    <xf numFmtId="0" fontId="21" fillId="0" borderId="0" xfId="17" applyFont="1" applyAlignment="1">
      <alignment horizontal="left" vertical="center"/>
    </xf>
    <xf numFmtId="49" fontId="21" fillId="0" borderId="1" xfId="17" applyNumberFormat="1" applyFont="1" applyBorder="1" applyAlignment="1">
      <alignment horizontal="right" vertical="center"/>
    </xf>
    <xf numFmtId="167" fontId="21" fillId="0" borderId="0" xfId="3" applyNumberFormat="1" applyFont="1" applyBorder="1" applyAlignment="1">
      <alignment vertical="center" wrapText="1"/>
    </xf>
    <xf numFmtId="171" fontId="6" fillId="0" borderId="1" xfId="17" applyNumberFormat="1" applyBorder="1" applyAlignment="1">
      <alignment vertical="center" wrapText="1"/>
    </xf>
    <xf numFmtId="171" fontId="6" fillId="0" borderId="1" xfId="7" applyNumberFormat="1" applyFont="1" applyBorder="1" applyAlignment="1">
      <alignment vertical="center" wrapText="1"/>
    </xf>
    <xf numFmtId="171" fontId="6" fillId="0" borderId="1" xfId="1" applyNumberFormat="1" applyFont="1" applyBorder="1" applyAlignment="1">
      <alignment vertical="center" wrapText="1"/>
    </xf>
    <xf numFmtId="171" fontId="6" fillId="0" borderId="1" xfId="17" applyNumberFormat="1" applyBorder="1" applyAlignment="1">
      <alignment horizontal="right" vertical="center" wrapText="1"/>
    </xf>
    <xf numFmtId="171" fontId="6" fillId="0" borderId="1" xfId="1" applyNumberFormat="1" applyFont="1" applyBorder="1" applyAlignment="1">
      <alignment horizontal="right" vertical="center" wrapText="1"/>
    </xf>
    <xf numFmtId="171" fontId="6" fillId="0" borderId="1" xfId="7" applyNumberFormat="1" applyFont="1" applyBorder="1" applyAlignment="1">
      <alignment horizontal="right" vertical="center" wrapText="1"/>
    </xf>
    <xf numFmtId="171" fontId="6" fillId="0" borderId="1" xfId="17" applyNumberFormat="1" applyBorder="1" applyAlignment="1">
      <alignment horizontal="right" vertical="center"/>
    </xf>
    <xf numFmtId="171" fontId="21" fillId="0" borderId="1" xfId="7" applyNumberFormat="1" applyFont="1" applyBorder="1" applyAlignment="1">
      <alignment horizontal="right" vertical="center" wrapText="1"/>
    </xf>
    <xf numFmtId="171" fontId="21" fillId="0" borderId="1" xfId="17" applyNumberFormat="1" applyFont="1" applyBorder="1" applyAlignment="1">
      <alignment horizontal="right" vertical="center" wrapText="1"/>
    </xf>
    <xf numFmtId="171" fontId="6" fillId="0" borderId="1" xfId="17" applyNumberFormat="1" applyBorder="1" applyAlignment="1">
      <alignment horizontal="right" wrapText="1"/>
    </xf>
    <xf numFmtId="171" fontId="6" fillId="0" borderId="1" xfId="7" applyNumberFormat="1" applyFont="1" applyBorder="1" applyAlignment="1">
      <alignment wrapText="1"/>
    </xf>
    <xf numFmtId="173" fontId="6" fillId="0" borderId="1" xfId="1" applyNumberFormat="1" applyFont="1" applyBorder="1" applyAlignment="1">
      <alignment horizontal="center" wrapText="1"/>
    </xf>
    <xf numFmtId="171" fontId="6" fillId="0" borderId="1" xfId="17" applyNumberFormat="1" applyBorder="1" applyAlignment="1">
      <alignment wrapText="1"/>
    </xf>
    <xf numFmtId="171" fontId="6" fillId="0" borderId="1" xfId="1" applyNumberFormat="1" applyFont="1" applyFill="1" applyBorder="1" applyAlignment="1">
      <alignment horizontal="right" vertical="center" wrapText="1"/>
    </xf>
    <xf numFmtId="2" fontId="7" fillId="0" borderId="11" xfId="17" applyNumberFormat="1" applyFont="1" applyBorder="1" applyAlignment="1">
      <alignment horizontal="center" vertical="center" wrapText="1"/>
    </xf>
    <xf numFmtId="2" fontId="7" fillId="0" borderId="13" xfId="17" applyNumberFormat="1" applyFont="1" applyBorder="1" applyAlignment="1">
      <alignment vertical="center"/>
    </xf>
    <xf numFmtId="4" fontId="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6" fillId="0" borderId="1" xfId="17" applyNumberFormat="1" applyBorder="1" applyAlignment="1">
      <alignment wrapText="1"/>
    </xf>
    <xf numFmtId="2" fontId="6" fillId="0" borderId="1" xfId="7" applyNumberFormat="1" applyFont="1" applyBorder="1" applyAlignment="1">
      <alignment wrapText="1"/>
    </xf>
    <xf numFmtId="2" fontId="6" fillId="0" borderId="1" xfId="17" applyNumberFormat="1" applyBorder="1"/>
    <xf numFmtId="2" fontId="6" fillId="0" borderId="1" xfId="1" applyNumberFormat="1" applyFont="1" applyBorder="1" applyAlignment="1">
      <alignment wrapText="1"/>
    </xf>
    <xf numFmtId="2" fontId="6" fillId="0" borderId="0" xfId="17" applyNumberFormat="1" applyAlignment="1">
      <alignment vertical="center"/>
    </xf>
    <xf numFmtId="2" fontId="6" fillId="0" borderId="4" xfId="17" applyNumberFormat="1" applyBorder="1" applyAlignment="1">
      <alignment vertical="center"/>
    </xf>
    <xf numFmtId="2" fontId="6" fillId="0" borderId="1" xfId="17" applyNumberFormat="1" applyBorder="1" applyAlignment="1">
      <alignment vertical="center" wrapText="1"/>
    </xf>
    <xf numFmtId="2" fontId="6" fillId="0" borderId="1" xfId="1" applyNumberFormat="1" applyFont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2" fontId="6" fillId="0" borderId="0" xfId="17" applyNumberFormat="1" applyAlignment="1">
      <alignment horizontal="right" vertical="center"/>
    </xf>
    <xf numFmtId="2" fontId="6" fillId="0" borderId="4" xfId="17" applyNumberFormat="1" applyBorder="1" applyAlignment="1">
      <alignment horizontal="right" vertical="center"/>
    </xf>
    <xf numFmtId="2" fontId="6" fillId="0" borderId="1" xfId="17" applyNumberFormat="1" applyBorder="1" applyAlignment="1">
      <alignment horizontal="right" wrapText="1"/>
    </xf>
    <xf numFmtId="2" fontId="6" fillId="0" borderId="1" xfId="17" applyNumberForma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1" xfId="7" applyNumberFormat="1" applyFont="1" applyBorder="1" applyAlignment="1">
      <alignment vertical="center" wrapText="1"/>
    </xf>
    <xf numFmtId="2" fontId="6" fillId="0" borderId="1" xfId="17" applyNumberFormat="1" applyBorder="1" applyAlignment="1">
      <alignment vertical="center"/>
    </xf>
    <xf numFmtId="4" fontId="6" fillId="0" borderId="0" xfId="17" applyNumberFormat="1" applyAlignment="1">
      <alignment horizontal="center" vertical="center"/>
    </xf>
    <xf numFmtId="4" fontId="6" fillId="0" borderId="4" xfId="17" applyNumberFormat="1" applyBorder="1" applyAlignment="1">
      <alignment horizontal="center" vertical="center"/>
    </xf>
    <xf numFmtId="4" fontId="7" fillId="0" borderId="11" xfId="17" applyNumberFormat="1" applyFont="1" applyBorder="1" applyAlignment="1">
      <alignment horizontal="center" vertical="center" wrapText="1"/>
    </xf>
    <xf numFmtId="4" fontId="6" fillId="0" borderId="1" xfId="17" applyNumberFormat="1" applyBorder="1" applyAlignment="1">
      <alignment horizontal="center" wrapText="1"/>
    </xf>
    <xf numFmtId="4" fontId="6" fillId="0" borderId="1" xfId="17" applyNumberFormat="1" applyBorder="1" applyAlignment="1">
      <alignment horizontal="center" vertical="center" wrapText="1"/>
    </xf>
    <xf numFmtId="4" fontId="7" fillId="0" borderId="13" xfId="17" applyNumberFormat="1" applyFont="1" applyBorder="1" applyAlignment="1">
      <alignment horizontal="center" vertical="center"/>
    </xf>
    <xf numFmtId="4" fontId="6" fillId="0" borderId="1" xfId="17" applyNumberFormat="1" applyBorder="1" applyAlignment="1">
      <alignment horizontal="center" vertical="center"/>
    </xf>
    <xf numFmtId="167" fontId="6" fillId="0" borderId="1" xfId="17" applyNumberFormat="1" applyBorder="1" applyAlignment="1">
      <alignment horizontal="center" vertical="center" wrapText="1"/>
    </xf>
    <xf numFmtId="10" fontId="6" fillId="0" borderId="1" xfId="1" applyNumberFormat="1" applyFont="1" applyBorder="1" applyAlignment="1">
      <alignment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16" fillId="0" borderId="1" xfId="17" applyFont="1" applyBorder="1" applyAlignment="1">
      <alignment horizontal="center" vertical="center" wrapText="1"/>
    </xf>
    <xf numFmtId="0" fontId="6" fillId="0" borderId="17" xfId="17" applyBorder="1" applyAlignment="1">
      <alignment horizontal="left" vertical="top" wrapText="1"/>
    </xf>
    <xf numFmtId="167" fontId="6" fillId="0" borderId="1" xfId="3" applyNumberFormat="1" applyFont="1" applyFill="1" applyBorder="1" applyAlignment="1">
      <alignment horizontal="right" wrapText="1"/>
    </xf>
    <xf numFmtId="166" fontId="6" fillId="0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wrapText="1"/>
    </xf>
    <xf numFmtId="43" fontId="6" fillId="0" borderId="0" xfId="17" applyNumberFormat="1" applyAlignment="1">
      <alignment vertical="center"/>
    </xf>
    <xf numFmtId="167" fontId="6" fillId="0" borderId="1" xfId="3" applyNumberFormat="1" applyFont="1" applyFill="1" applyBorder="1" applyAlignment="1">
      <alignment horizontal="right" vertical="center" wrapText="1"/>
    </xf>
    <xf numFmtId="0" fontId="7" fillId="0" borderId="3" xfId="17" applyFont="1" applyBorder="1" applyAlignment="1">
      <alignment horizontal="left" vertical="center"/>
    </xf>
    <xf numFmtId="0" fontId="7" fillId="0" borderId="1" xfId="17" applyFont="1" applyBorder="1" applyAlignment="1">
      <alignment horizontal="left" vertical="top" wrapText="1"/>
    </xf>
    <xf numFmtId="171" fontId="7" fillId="0" borderId="0" xfId="17" applyNumberFormat="1" applyFont="1" applyAlignment="1">
      <alignment vertical="center"/>
    </xf>
    <xf numFmtId="174" fontId="6" fillId="0" borderId="1" xfId="7" applyNumberFormat="1" applyFont="1" applyFill="1" applyBorder="1" applyAlignment="1">
      <alignment vertical="center" wrapText="1"/>
    </xf>
    <xf numFmtId="167" fontId="6" fillId="0" borderId="0" xfId="17" applyNumberFormat="1" applyAlignment="1">
      <alignment vertical="center"/>
    </xf>
    <xf numFmtId="171" fontId="6" fillId="0" borderId="0" xfId="17" applyNumberFormat="1" applyAlignment="1">
      <alignment vertical="center"/>
    </xf>
    <xf numFmtId="0" fontId="21" fillId="0" borderId="0" xfId="17" applyFont="1" applyAlignment="1">
      <alignment vertical="center" wrapText="1"/>
    </xf>
    <xf numFmtId="0" fontId="6" fillId="0" borderId="2" xfId="17" applyBorder="1" applyAlignment="1">
      <alignment horizontal="center" vertical="center" wrapText="1"/>
    </xf>
    <xf numFmtId="49" fontId="7" fillId="0" borderId="1" xfId="17" applyNumberFormat="1" applyFont="1" applyBorder="1" applyAlignment="1">
      <alignment vertical="center"/>
    </xf>
    <xf numFmtId="0" fontId="7" fillId="0" borderId="17" xfId="17" applyFont="1" applyBorder="1" applyAlignment="1">
      <alignment horizontal="left" vertical="center" wrapText="1"/>
    </xf>
    <xf numFmtId="0" fontId="6" fillId="0" borderId="19" xfId="0" quotePrefix="1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49" fontId="7" fillId="0" borderId="1" xfId="17" applyNumberFormat="1" applyFont="1" applyBorder="1" applyAlignment="1">
      <alignment vertical="center" wrapText="1"/>
    </xf>
    <xf numFmtId="2" fontId="6" fillId="0" borderId="1" xfId="7" applyNumberFormat="1" applyFont="1" applyFill="1" applyBorder="1" applyAlignment="1">
      <alignment vertical="center" wrapText="1"/>
    </xf>
    <xf numFmtId="171" fontId="6" fillId="0" borderId="1" xfId="17" applyNumberFormat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right" vertical="center" wrapText="1"/>
    </xf>
    <xf numFmtId="10" fontId="6" fillId="0" borderId="1" xfId="1" applyNumberFormat="1" applyFont="1" applyFill="1" applyBorder="1" applyAlignment="1">
      <alignment vertical="center" wrapText="1"/>
    </xf>
    <xf numFmtId="10" fontId="6" fillId="0" borderId="1" xfId="7" applyNumberFormat="1" applyFont="1" applyFill="1" applyBorder="1" applyAlignment="1">
      <alignment vertical="center" wrapText="1"/>
    </xf>
    <xf numFmtId="168" fontId="6" fillId="0" borderId="1" xfId="7" applyNumberFormat="1" applyFont="1" applyFill="1" applyBorder="1" applyAlignment="1">
      <alignment vertical="center" wrapText="1"/>
    </xf>
    <xf numFmtId="167" fontId="6" fillId="0" borderId="0" xfId="1" applyNumberFormat="1" applyFont="1" applyFill="1" applyBorder="1" applyAlignment="1">
      <alignment horizontal="right" vertical="center" wrapText="1"/>
    </xf>
    <xf numFmtId="2" fontId="6" fillId="0" borderId="0" xfId="17" applyNumberFormat="1" applyAlignment="1">
      <alignment vertical="center" wrapText="1"/>
    </xf>
    <xf numFmtId="0" fontId="6" fillId="0" borderId="11" xfId="17" applyBorder="1" applyAlignment="1">
      <alignment vertical="center" wrapText="1"/>
    </xf>
    <xf numFmtId="0" fontId="6" fillId="0" borderId="11" xfId="17" applyBorder="1" applyAlignment="1">
      <alignment horizontal="left" vertical="center" wrapText="1" indent="1"/>
    </xf>
    <xf numFmtId="0" fontId="6" fillId="0" borderId="15" xfId="17" applyBorder="1" applyAlignment="1">
      <alignment vertical="center"/>
    </xf>
    <xf numFmtId="0" fontId="7" fillId="0" borderId="1" xfId="17" applyFont="1" applyBorder="1" applyAlignment="1">
      <alignment horizontal="center" vertical="center"/>
    </xf>
    <xf numFmtId="0" fontId="7" fillId="0" borderId="1" xfId="17" applyFont="1" applyBorder="1" applyAlignment="1">
      <alignment vertical="center"/>
    </xf>
    <xf numFmtId="0" fontId="21" fillId="0" borderId="1" xfId="17" applyFont="1" applyBorder="1" applyAlignment="1">
      <alignment vertical="center"/>
    </xf>
    <xf numFmtId="10" fontId="6" fillId="0" borderId="1" xfId="1" applyNumberFormat="1" applyFont="1" applyFill="1" applyBorder="1" applyAlignment="1">
      <alignment horizontal="right" vertical="center" wrapText="1"/>
    </xf>
    <xf numFmtId="2" fontId="21" fillId="0" borderId="1" xfId="17" applyNumberFormat="1" applyFont="1" applyBorder="1" applyAlignment="1">
      <alignment vertical="center" wrapText="1"/>
    </xf>
    <xf numFmtId="2" fontId="21" fillId="0" borderId="1" xfId="1" applyNumberFormat="1" applyFont="1" applyBorder="1" applyAlignment="1">
      <alignment vertical="center" wrapText="1"/>
    </xf>
    <xf numFmtId="10" fontId="6" fillId="0" borderId="1" xfId="17" applyNumberFormat="1" applyBorder="1"/>
    <xf numFmtId="0" fontId="7" fillId="0" borderId="0" xfId="17" applyFont="1" applyAlignment="1">
      <alignment horizontal="right" vertical="top"/>
    </xf>
    <xf numFmtId="0" fontId="7" fillId="0" borderId="4" xfId="17" applyFont="1" applyBorder="1" applyAlignment="1">
      <alignment horizontal="right" vertical="top"/>
    </xf>
    <xf numFmtId="0" fontId="7" fillId="0" borderId="6" xfId="17" applyFont="1" applyBorder="1" applyAlignment="1">
      <alignment horizontal="right" vertical="top"/>
    </xf>
    <xf numFmtId="2" fontId="6" fillId="0" borderId="1" xfId="1" applyNumberFormat="1" applyFont="1" applyFill="1" applyBorder="1" applyAlignment="1">
      <alignment horizontal="center" vertical="center" wrapText="1"/>
    </xf>
    <xf numFmtId="49" fontId="22" fillId="0" borderId="1" xfId="17" applyNumberFormat="1" applyFont="1" applyBorder="1" applyAlignment="1">
      <alignment horizontal="right" vertical="center" wrapText="1"/>
    </xf>
    <xf numFmtId="0" fontId="22" fillId="0" borderId="3" xfId="17" applyFont="1" applyBorder="1" applyAlignment="1">
      <alignment horizontal="left" vertical="center" wrapText="1"/>
    </xf>
    <xf numFmtId="3" fontId="21" fillId="0" borderId="1" xfId="1" applyNumberFormat="1" applyFont="1" applyFill="1" applyBorder="1" applyAlignment="1">
      <alignment horizontal="center" vertical="center" wrapText="1"/>
    </xf>
    <xf numFmtId="2" fontId="21" fillId="0" borderId="1" xfId="17" applyNumberFormat="1" applyFont="1" applyBorder="1" applyAlignment="1">
      <alignment vertical="center"/>
    </xf>
    <xf numFmtId="49" fontId="7" fillId="0" borderId="8" xfId="17" applyNumberFormat="1" applyFont="1" applyBorder="1" applyAlignment="1">
      <alignment vertical="center"/>
    </xf>
    <xf numFmtId="49" fontId="7" fillId="0" borderId="2" xfId="17" applyNumberFormat="1" applyFont="1" applyBorder="1" applyAlignment="1">
      <alignment vertical="center"/>
    </xf>
    <xf numFmtId="3" fontId="6" fillId="0" borderId="2" xfId="1" applyNumberFormat="1" applyFont="1" applyBorder="1" applyAlignment="1">
      <alignment horizontal="center" vertical="center" wrapText="1"/>
    </xf>
    <xf numFmtId="2" fontId="7" fillId="0" borderId="15" xfId="17" applyNumberFormat="1" applyFont="1" applyBorder="1" applyAlignment="1">
      <alignment vertical="center"/>
    </xf>
    <xf numFmtId="2" fontId="7" fillId="0" borderId="1" xfId="17" applyNumberFormat="1" applyFont="1" applyBorder="1" applyAlignment="1">
      <alignment vertical="center"/>
    </xf>
    <xf numFmtId="49" fontId="7" fillId="0" borderId="15" xfId="17" applyNumberFormat="1" applyFont="1" applyBorder="1" applyAlignment="1">
      <alignment horizontal="center" vertical="center"/>
    </xf>
    <xf numFmtId="49" fontId="7" fillId="0" borderId="1" xfId="17" applyNumberFormat="1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 wrapText="1"/>
    </xf>
    <xf numFmtId="171" fontId="6" fillId="0" borderId="1" xfId="7" applyNumberFormat="1" applyFont="1" applyFill="1" applyBorder="1" applyAlignment="1">
      <alignment vertical="center" wrapText="1"/>
    </xf>
    <xf numFmtId="173" fontId="6" fillId="0" borderId="1" xfId="1" applyNumberFormat="1" applyFont="1" applyFill="1" applyBorder="1" applyAlignment="1">
      <alignment horizontal="center" vertical="center" wrapText="1"/>
    </xf>
    <xf numFmtId="10" fontId="6" fillId="0" borderId="1" xfId="17" applyNumberFormat="1" applyBorder="1" applyAlignment="1">
      <alignment vertical="center" wrapText="1"/>
    </xf>
    <xf numFmtId="0" fontId="7" fillId="0" borderId="12" xfId="17" applyFont="1" applyBorder="1" applyAlignment="1">
      <alignment horizontal="center" vertical="center" wrapText="1"/>
    </xf>
    <xf numFmtId="167" fontId="7" fillId="0" borderId="12" xfId="1" applyNumberFormat="1" applyFont="1" applyBorder="1" applyAlignment="1">
      <alignment horizontal="right" vertical="center" wrapText="1"/>
    </xf>
    <xf numFmtId="167" fontId="6" fillId="0" borderId="2" xfId="3" applyNumberFormat="1" applyFont="1" applyBorder="1" applyAlignment="1">
      <alignment horizontal="right" vertical="center" wrapText="1"/>
    </xf>
    <xf numFmtId="167" fontId="6" fillId="0" borderId="2" xfId="3" applyNumberFormat="1" applyFont="1" applyFill="1" applyBorder="1" applyAlignment="1">
      <alignment horizontal="right" vertical="center" wrapText="1"/>
    </xf>
    <xf numFmtId="3" fontId="6" fillId="0" borderId="1" xfId="17" applyNumberForma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7" xfId="17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7" fontId="21" fillId="0" borderId="2" xfId="3" applyNumberFormat="1" applyFont="1" applyBorder="1" applyAlignment="1">
      <alignment horizontal="right" vertical="center" wrapText="1"/>
    </xf>
    <xf numFmtId="167" fontId="6" fillId="0" borderId="2" xfId="3" applyNumberFormat="1" applyFont="1" applyBorder="1" applyAlignment="1">
      <alignment horizontal="right" wrapText="1"/>
    </xf>
    <xf numFmtId="167" fontId="6" fillId="0" borderId="2" xfId="3" applyNumberFormat="1" applyFont="1" applyFill="1" applyBorder="1" applyAlignment="1">
      <alignment horizontal="right" wrapText="1"/>
    </xf>
    <xf numFmtId="167" fontId="21" fillId="0" borderId="2" xfId="3" applyNumberFormat="1" applyFont="1" applyFill="1" applyBorder="1" applyAlignment="1">
      <alignment horizontal="right" wrapText="1"/>
    </xf>
    <xf numFmtId="167" fontId="7" fillId="0" borderId="2" xfId="1" applyNumberFormat="1" applyFont="1" applyBorder="1" applyAlignment="1">
      <alignment horizontal="right" vertical="center" wrapText="1"/>
    </xf>
    <xf numFmtId="167" fontId="21" fillId="0" borderId="2" xfId="3" applyNumberFormat="1" applyFont="1" applyBorder="1" applyAlignment="1">
      <alignment horizontal="right" wrapText="1"/>
    </xf>
    <xf numFmtId="171" fontId="6" fillId="0" borderId="0" xfId="17" applyNumberFormat="1" applyAlignment="1">
      <alignment horizontal="right" vertical="center"/>
    </xf>
    <xf numFmtId="0" fontId="0" fillId="0" borderId="0" xfId="0" applyAlignment="1">
      <alignment horizontal="center"/>
    </xf>
    <xf numFmtId="0" fontId="7" fillId="0" borderId="0" xfId="17" applyFont="1" applyAlignment="1">
      <alignment horizontal="left" vertical="top"/>
    </xf>
    <xf numFmtId="0" fontId="7" fillId="0" borderId="0" xfId="17" applyFont="1" applyAlignment="1">
      <alignment horizontal="right" vertical="top"/>
    </xf>
    <xf numFmtId="0" fontId="7" fillId="0" borderId="4" xfId="17" applyFont="1" applyBorder="1" applyAlignment="1">
      <alignment horizontal="right" vertical="top"/>
    </xf>
    <xf numFmtId="0" fontId="6" fillId="0" borderId="4" xfId="17" applyBorder="1" applyAlignment="1">
      <alignment horizontal="center" vertical="center"/>
    </xf>
    <xf numFmtId="0" fontId="7" fillId="0" borderId="8" xfId="17" applyFont="1" applyBorder="1" applyAlignment="1">
      <alignment horizontal="left" vertical="center"/>
    </xf>
    <xf numFmtId="0" fontId="7" fillId="0" borderId="6" xfId="17" applyFont="1" applyBorder="1" applyAlignment="1">
      <alignment horizontal="left" vertical="center"/>
    </xf>
    <xf numFmtId="0" fontId="7" fillId="0" borderId="6" xfId="17" applyFont="1" applyBorder="1" applyAlignment="1">
      <alignment horizontal="right" vertical="top"/>
    </xf>
    <xf numFmtId="0" fontId="7" fillId="0" borderId="2" xfId="17" applyFont="1" applyBorder="1" applyAlignment="1">
      <alignment horizontal="left" vertical="center" wrapText="1"/>
    </xf>
    <xf numFmtId="0" fontId="7" fillId="0" borderId="0" xfId="17" applyFont="1" applyAlignment="1">
      <alignment horizontal="left" vertical="center" wrapText="1"/>
    </xf>
    <xf numFmtId="0" fontId="7" fillId="0" borderId="5" xfId="17" applyFont="1" applyBorder="1" applyAlignment="1">
      <alignment horizontal="left" vertical="center" wrapText="1"/>
    </xf>
    <xf numFmtId="0" fontId="7" fillId="0" borderId="4" xfId="17" applyFont="1" applyBorder="1" applyAlignment="1">
      <alignment horizontal="left" vertical="center" wrapText="1"/>
    </xf>
    <xf numFmtId="0" fontId="7" fillId="0" borderId="6" xfId="17" applyFont="1" applyBorder="1" applyAlignment="1">
      <alignment horizontal="center" vertical="top"/>
    </xf>
    <xf numFmtId="0" fontId="7" fillId="0" borderId="0" xfId="17" applyFont="1" applyAlignment="1">
      <alignment horizontal="center" vertical="top"/>
    </xf>
    <xf numFmtId="0" fontId="7" fillId="0" borderId="4" xfId="17" applyFont="1" applyBorder="1" applyAlignment="1">
      <alignment horizontal="center" vertical="top"/>
    </xf>
    <xf numFmtId="0" fontId="7" fillId="0" borderId="0" xfId="17" applyFont="1" applyAlignment="1">
      <alignment horizontal="right" vertical="center"/>
    </xf>
    <xf numFmtId="0" fontId="7" fillId="0" borderId="7" xfId="17" applyFont="1" applyBorder="1" applyAlignment="1">
      <alignment horizontal="center" vertical="center" wrapText="1"/>
    </xf>
    <xf numFmtId="0" fontId="7" fillId="0" borderId="17" xfId="17" applyFont="1" applyBorder="1" applyAlignment="1">
      <alignment horizontal="center" vertical="center" wrapText="1"/>
    </xf>
    <xf numFmtId="0" fontId="7" fillId="0" borderId="16" xfId="17" applyFont="1" applyBorder="1" applyAlignment="1">
      <alignment horizontal="center" vertical="center" wrapText="1"/>
    </xf>
    <xf numFmtId="0" fontId="7" fillId="0" borderId="6" xfId="17" applyFont="1" applyBorder="1" applyAlignment="1">
      <alignment horizontal="center" vertical="top" wrapText="1"/>
    </xf>
    <xf numFmtId="0" fontId="7" fillId="0" borderId="0" xfId="17" applyFont="1" applyAlignment="1">
      <alignment horizontal="center" vertical="top" wrapText="1"/>
    </xf>
    <xf numFmtId="0" fontId="7" fillId="0" borderId="4" xfId="17" applyFont="1" applyBorder="1" applyAlignment="1">
      <alignment horizontal="center" vertical="top" wrapText="1"/>
    </xf>
    <xf numFmtId="0" fontId="7" fillId="0" borderId="8" xfId="17" applyFont="1" applyBorder="1" applyAlignment="1">
      <alignment horizontal="left" vertical="center" wrapText="1"/>
    </xf>
    <xf numFmtId="0" fontId="7" fillId="0" borderId="6" xfId="17" applyFont="1" applyBorder="1" applyAlignment="1">
      <alignment horizontal="left" vertical="center" wrapText="1"/>
    </xf>
    <xf numFmtId="0" fontId="7" fillId="0" borderId="0" xfId="17" applyFont="1" applyAlignment="1">
      <alignment horizontal="right" vertical="center" wrapText="1"/>
    </xf>
    <xf numFmtId="0" fontId="7" fillId="0" borderId="0" xfId="17" applyFont="1" applyAlignment="1">
      <alignment horizontal="center" vertical="center" wrapText="1"/>
    </xf>
    <xf numFmtId="0" fontId="6" fillId="0" borderId="1" xfId="17" applyBorder="1" applyAlignment="1">
      <alignment horizontal="left" vertical="center" wrapText="1"/>
    </xf>
    <xf numFmtId="0" fontId="6" fillId="0" borderId="14" xfId="17" applyBorder="1" applyAlignment="1">
      <alignment horizontal="left" vertical="center" wrapText="1"/>
    </xf>
    <xf numFmtId="44" fontId="7" fillId="0" borderId="12" xfId="1" applyNumberFormat="1" applyFont="1" applyBorder="1" applyAlignment="1">
      <alignment horizontal="right" vertical="center" wrapText="1"/>
    </xf>
    <xf numFmtId="44" fontId="7" fillId="0" borderId="18" xfId="1" applyNumberFormat="1" applyFont="1" applyBorder="1" applyAlignment="1">
      <alignment horizontal="right" vertical="center" wrapText="1"/>
    </xf>
    <xf numFmtId="44" fontId="7" fillId="0" borderId="0" xfId="17" applyNumberFormat="1" applyFont="1" applyAlignment="1">
      <alignment horizontal="center" vertical="center" wrapText="1"/>
    </xf>
    <xf numFmtId="44" fontId="7" fillId="0" borderId="17" xfId="17" applyNumberFormat="1" applyFont="1" applyBorder="1" applyAlignment="1">
      <alignment horizontal="center" vertical="center" wrapText="1"/>
    </xf>
    <xf numFmtId="44" fontId="7" fillId="0" borderId="2" xfId="17" applyNumberFormat="1" applyFont="1" applyBorder="1" applyAlignment="1">
      <alignment horizontal="center" vertical="center" wrapText="1"/>
    </xf>
    <xf numFmtId="44" fontId="7" fillId="0" borderId="5" xfId="17" applyNumberFormat="1" applyFont="1" applyBorder="1" applyAlignment="1">
      <alignment horizontal="center" vertical="center" wrapText="1"/>
    </xf>
    <xf numFmtId="44" fontId="7" fillId="0" borderId="16" xfId="17" applyNumberFormat="1" applyFont="1" applyBorder="1" applyAlignment="1">
      <alignment horizontal="center" vertical="center" wrapText="1"/>
    </xf>
    <xf numFmtId="0" fontId="6" fillId="0" borderId="2" xfId="17" applyBorder="1" applyAlignment="1">
      <alignment horizontal="left" vertical="center" wrapText="1"/>
    </xf>
    <xf numFmtId="0" fontId="6" fillId="0" borderId="0" xfId="17" applyAlignment="1">
      <alignment horizontal="left" vertical="center" wrapText="1"/>
    </xf>
    <xf numFmtId="0" fontId="6" fillId="0" borderId="17" xfId="17" applyBorder="1" applyAlignment="1">
      <alignment horizontal="left" vertical="center" wrapText="1"/>
    </xf>
    <xf numFmtId="0" fontId="7" fillId="0" borderId="12" xfId="17" applyFont="1" applyBorder="1" applyAlignment="1">
      <alignment horizontal="left" vertical="center"/>
    </xf>
    <xf numFmtId="0" fontId="7" fillId="0" borderId="13" xfId="17" applyFont="1" applyBorder="1" applyAlignment="1">
      <alignment horizontal="left" vertical="center"/>
    </xf>
    <xf numFmtId="0" fontId="7" fillId="0" borderId="13" xfId="17" applyFont="1" applyBorder="1" applyAlignment="1">
      <alignment horizontal="center" vertical="center" wrapText="1"/>
    </xf>
    <xf numFmtId="0" fontId="7" fillId="0" borderId="18" xfId="17" applyFont="1" applyBorder="1" applyAlignment="1">
      <alignment horizontal="center" vertical="center" wrapText="1"/>
    </xf>
    <xf numFmtId="44" fontId="7" fillId="0" borderId="6" xfId="17" applyNumberFormat="1" applyFont="1" applyBorder="1" applyAlignment="1">
      <alignment horizontal="center" vertical="center" wrapText="1"/>
    </xf>
    <xf numFmtId="44" fontId="7" fillId="0" borderId="7" xfId="17" applyNumberFormat="1" applyFont="1" applyBorder="1" applyAlignment="1">
      <alignment horizontal="center" vertical="center" wrapText="1"/>
    </xf>
    <xf numFmtId="49" fontId="7" fillId="0" borderId="12" xfId="17" applyNumberFormat="1" applyFont="1" applyBorder="1" applyAlignment="1">
      <alignment horizontal="center" vertical="center"/>
    </xf>
    <xf numFmtId="49" fontId="7" fillId="0" borderId="13" xfId="17" applyNumberFormat="1" applyFont="1" applyBorder="1" applyAlignment="1">
      <alignment horizontal="center" vertical="center"/>
    </xf>
    <xf numFmtId="0" fontId="7" fillId="0" borderId="8" xfId="17" applyFont="1" applyBorder="1" applyAlignment="1">
      <alignment horizontal="center" vertical="center" wrapText="1"/>
    </xf>
    <xf numFmtId="0" fontId="7" fillId="0" borderId="6" xfId="17" applyFont="1" applyBorder="1" applyAlignment="1">
      <alignment horizontal="center" vertical="center" wrapText="1"/>
    </xf>
    <xf numFmtId="0" fontId="7" fillId="0" borderId="2" xfId="17" applyFont="1" applyBorder="1" applyAlignment="1">
      <alignment horizontal="center" vertical="center" wrapText="1"/>
    </xf>
    <xf numFmtId="0" fontId="7" fillId="0" borderId="5" xfId="17" applyFont="1" applyBorder="1" applyAlignment="1">
      <alignment horizontal="center" vertical="center" wrapText="1"/>
    </xf>
    <xf numFmtId="0" fontId="7" fillId="0" borderId="4" xfId="17" applyFont="1" applyBorder="1" applyAlignment="1">
      <alignment horizontal="center" vertical="center" wrapText="1"/>
    </xf>
    <xf numFmtId="0" fontId="7" fillId="0" borderId="12" xfId="17" applyFont="1" applyBorder="1" applyAlignment="1">
      <alignment horizontal="center" vertical="center" wrapText="1"/>
    </xf>
    <xf numFmtId="0" fontId="6" fillId="0" borderId="8" xfId="17" applyBorder="1" applyAlignment="1">
      <alignment horizontal="left" vertical="center" wrapText="1"/>
    </xf>
    <xf numFmtId="0" fontId="6" fillId="0" borderId="6" xfId="17" applyBorder="1" applyAlignment="1">
      <alignment horizontal="left" vertical="center" wrapText="1"/>
    </xf>
    <xf numFmtId="0" fontId="6" fillId="0" borderId="7" xfId="17" applyBorder="1" applyAlignment="1">
      <alignment horizontal="left" vertical="center" wrapText="1"/>
    </xf>
    <xf numFmtId="0" fontId="7" fillId="0" borderId="18" xfId="17" applyFont="1" applyBorder="1" applyAlignment="1">
      <alignment horizontal="left" vertical="center"/>
    </xf>
    <xf numFmtId="167" fontId="7" fillId="0" borderId="12" xfId="1" applyNumberFormat="1" applyFont="1" applyBorder="1" applyAlignment="1">
      <alignment horizontal="right" vertical="center" wrapText="1"/>
    </xf>
    <xf numFmtId="167" fontId="7" fillId="0" borderId="18" xfId="1" applyNumberFormat="1" applyFont="1" applyBorder="1" applyAlignment="1">
      <alignment horizontal="right" vertical="center" wrapText="1"/>
    </xf>
    <xf numFmtId="0" fontId="6" fillId="0" borderId="5" xfId="17" applyBorder="1" applyAlignment="1">
      <alignment horizontal="left" vertical="center" wrapText="1"/>
    </xf>
    <xf numFmtId="0" fontId="6" fillId="0" borderId="4" xfId="17" applyBorder="1" applyAlignment="1">
      <alignment horizontal="left" vertical="center" wrapText="1"/>
    </xf>
    <xf numFmtId="0" fontId="6" fillId="0" borderId="16" xfId="17" applyBorder="1" applyAlignment="1">
      <alignment horizontal="left" vertical="center" wrapText="1"/>
    </xf>
    <xf numFmtId="44" fontId="7" fillId="0" borderId="8" xfId="1" applyNumberFormat="1" applyFont="1" applyBorder="1" applyAlignment="1">
      <alignment horizontal="center" vertical="center" wrapText="1"/>
    </xf>
    <xf numFmtId="44" fontId="7" fillId="0" borderId="7" xfId="1" applyNumberFormat="1" applyFont="1" applyBorder="1" applyAlignment="1">
      <alignment horizontal="center" vertical="center" wrapText="1"/>
    </xf>
    <xf numFmtId="0" fontId="7" fillId="0" borderId="17" xfId="17" applyFont="1" applyBorder="1" applyAlignment="1">
      <alignment horizontal="center" vertical="top"/>
    </xf>
    <xf numFmtId="0" fontId="7" fillId="0" borderId="16" xfId="17" applyFont="1" applyBorder="1" applyAlignment="1">
      <alignment horizontal="center" vertical="top"/>
    </xf>
    <xf numFmtId="49" fontId="7" fillId="0" borderId="18" xfId="17" applyNumberFormat="1" applyFont="1" applyBorder="1" applyAlignment="1">
      <alignment horizontal="center" vertical="center"/>
    </xf>
    <xf numFmtId="44" fontId="7" fillId="0" borderId="6" xfId="1" applyNumberFormat="1" applyFont="1" applyBorder="1" applyAlignment="1">
      <alignment horizontal="center" vertical="center" wrapText="1"/>
    </xf>
    <xf numFmtId="0" fontId="19" fillId="0" borderId="0" xfId="17" applyFont="1" applyAlignment="1">
      <alignment horizontal="center" vertical="center"/>
    </xf>
    <xf numFmtId="167" fontId="6" fillId="0" borderId="12" xfId="1" applyNumberFormat="1" applyFont="1" applyBorder="1" applyAlignment="1">
      <alignment horizontal="right" vertical="center" wrapText="1"/>
    </xf>
    <xf numFmtId="167" fontId="6" fillId="0" borderId="18" xfId="1" applyNumberFormat="1" applyFont="1" applyBorder="1" applyAlignment="1">
      <alignment horizontal="right" vertical="center" wrapText="1"/>
    </xf>
    <xf numFmtId="0" fontId="20" fillId="0" borderId="0" xfId="17" applyFont="1" applyAlignment="1">
      <alignment horizontal="center" vertical="center" wrapText="1"/>
    </xf>
    <xf numFmtId="0" fontId="18" fillId="0" borderId="0" xfId="17" applyFont="1" applyAlignment="1">
      <alignment horizontal="left" vertical="center" wrapText="1"/>
    </xf>
    <xf numFmtId="0" fontId="6" fillId="0" borderId="12" xfId="17" applyBorder="1" applyAlignment="1">
      <alignment horizontal="left" vertical="center"/>
    </xf>
    <xf numFmtId="0" fontId="6" fillId="0" borderId="13" xfId="17" applyBorder="1" applyAlignment="1">
      <alignment horizontal="left" vertical="center"/>
    </xf>
  </cellXfs>
  <cellStyles count="25">
    <cellStyle name="A_Amount" xfId="11" xr:uid="{00000000-0005-0000-0000-000000000000}"/>
    <cellStyle name="Comma" xfId="1" builtinId="3"/>
    <cellStyle name="Comma 13" xfId="21" xr:uid="{00000000-0005-0000-0000-000002000000}"/>
    <cellStyle name="Comma 2" xfId="14" xr:uid="{00000000-0005-0000-0000-000003000000}"/>
    <cellStyle name="Comma 2 2" xfId="16" xr:uid="{00000000-0005-0000-0000-000004000000}"/>
    <cellStyle name="Comma 2 2 2" xfId="18" xr:uid="{00000000-0005-0000-0000-000005000000}"/>
    <cellStyle name="Comma 3" xfId="15" xr:uid="{00000000-0005-0000-0000-000006000000}"/>
    <cellStyle name="Comma 3 2" xfId="19" xr:uid="{00000000-0005-0000-0000-000007000000}"/>
    <cellStyle name="Comma0" xfId="2" xr:uid="{00000000-0005-0000-0000-000008000000}"/>
    <cellStyle name="Currency" xfId="3" builtinId="4"/>
    <cellStyle name="Currency 2" xfId="4" xr:uid="{00000000-0005-0000-0000-00000A000000}"/>
    <cellStyle name="Currency 2 2" xfId="23" xr:uid="{00000000-0005-0000-0000-00000B000000}"/>
    <cellStyle name="Normal" xfId="0" builtinId="0"/>
    <cellStyle name="Normal 10" xfId="10" xr:uid="{00000000-0005-0000-0000-00000D000000}"/>
    <cellStyle name="Normal 13" xfId="17" xr:uid="{00000000-0005-0000-0000-00000E000000}"/>
    <cellStyle name="Normal 18" xfId="20" xr:uid="{00000000-0005-0000-0000-00000F000000}"/>
    <cellStyle name="Normal 2" xfId="5" xr:uid="{00000000-0005-0000-0000-000010000000}"/>
    <cellStyle name="Normal 2 2" xfId="12" xr:uid="{00000000-0005-0000-0000-000011000000}"/>
    <cellStyle name="Normal 2 3" xfId="13" xr:uid="{00000000-0005-0000-0000-000012000000}"/>
    <cellStyle name="Normal 4" xfId="8" xr:uid="{00000000-0005-0000-0000-000013000000}"/>
    <cellStyle name="Normal 4 2" xfId="24" xr:uid="{00000000-0005-0000-0000-000014000000}"/>
    <cellStyle name="Normal 5" xfId="22" xr:uid="{00000000-0005-0000-0000-000015000000}"/>
    <cellStyle name="OPSKRIF" xfId="6" xr:uid="{00000000-0005-0000-0000-000016000000}"/>
    <cellStyle name="or" xfId="9" xr:uid="{00000000-0005-0000-0000-000017000000}"/>
    <cellStyle name="Percent" xfId="7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ORA/AppData/Local/Microsoft/Windows/INetCache/Content.Outlook/JBWI7LRL/BOQ%20Frame%20wor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OS/Desktop/ILIFA/DOT%20Projects/Rehab%20Projects/P7-4/BOQ%20P7-4%20Rehab%20-Asphalt%2040mm%20Overlay%20sections%20Rev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NGINEERING%20MANAGEMENT%20(Projects)\2017%20Projects\H17%20027%2000%20-%20Dept%20Transport%20-%20Area%20Office%20-%20UNDERBURG\700%20Documentation%20and%20Procurement\Rev%201\BOQ%20L1633%20%20Rev%202%2050-50%202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OS/Desktop/Stean%20Laptop/Data/HN-%20Projects/103RT%20-%20P577/00%20Contracts/ZNT%203417-13T%20Bridges%20&amp;%20Roadworks/f)%20Payment/P577-3417%20Payment%20Cert%2028%20rev3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ZNT 41798 Ori"/>
      <sheetName val="3900z"/>
      <sheetName val="Labour"/>
      <sheetName val="1200 (2)"/>
      <sheetName val="1300"/>
      <sheetName val="1400"/>
      <sheetName val="1500"/>
      <sheetName val="1500 CPG"/>
      <sheetName val="1600"/>
      <sheetName val="1700"/>
      <sheetName val="1700 CPG"/>
      <sheetName val="2100 (2)"/>
      <sheetName val="2200"/>
      <sheetName val="2300 (2)"/>
      <sheetName val="3100"/>
      <sheetName val="3300"/>
      <sheetName val="3400 (2)"/>
      <sheetName val="3500"/>
      <sheetName val="3600"/>
      <sheetName val="3800 (2)"/>
      <sheetName val="3900"/>
      <sheetName val="4100"/>
      <sheetName val="4200 (2)"/>
      <sheetName val="4200"/>
      <sheetName val="4800"/>
      <sheetName val="5100"/>
      <sheetName val="5200"/>
      <sheetName val="5400"/>
      <sheetName val="5500"/>
      <sheetName val="5600"/>
      <sheetName val="5700"/>
      <sheetName val="5800"/>
      <sheetName val="5900"/>
      <sheetName val="6100"/>
      <sheetName val="6200"/>
      <sheetName val="6300"/>
      <sheetName val="6400"/>
      <sheetName val="6600"/>
      <sheetName val="7100"/>
      <sheetName val="7300 (2)"/>
      <sheetName val="8100 (2)"/>
      <sheetName val="9100"/>
      <sheetName val="A"/>
      <sheetName val="Sch D"/>
      <sheetName val="D"/>
      <sheetName val="Sch F"/>
      <sheetName val="F"/>
      <sheetName val="Sch G"/>
      <sheetName val="G"/>
      <sheetName val="Summary"/>
      <sheetName val="CPG"/>
      <sheetName val="Relegated"/>
      <sheetName val="Calc sheet"/>
    </sheetNames>
    <sheetDataSet>
      <sheetData sheetId="0">
        <row r="2">
          <cell r="C2" t="str">
            <v>Province of KwaZulu-Natal</v>
          </cell>
        </row>
        <row r="3">
          <cell r="C3" t="str">
            <v>Department of Transport</v>
          </cell>
        </row>
        <row r="5">
          <cell r="C5" t="str">
            <v>ZNQ4198/436/4431/2020</v>
          </cell>
        </row>
        <row r="6">
          <cell r="C6" t="str">
            <v>PROVISION OF ROUTINE AND SAFETY MAINTENANCE ON VARIOUS ROADS WITHIN THE UNDERBERG ZONE  - HLANGANANI AREA OFFICE</v>
          </cell>
        </row>
        <row r="11">
          <cell r="C11">
            <v>20</v>
          </cell>
        </row>
        <row r="12">
          <cell r="J12" t="e">
            <v>#REF!</v>
          </cell>
        </row>
        <row r="13">
          <cell r="C13">
            <v>160</v>
          </cell>
          <cell r="J13" t="e">
            <v>#REF!</v>
          </cell>
        </row>
        <row r="14">
          <cell r="J14" t="e">
            <v>#REF!</v>
          </cell>
        </row>
        <row r="15">
          <cell r="J15" t="e">
            <v>#REF!</v>
          </cell>
        </row>
        <row r="16">
          <cell r="C16">
            <v>36</v>
          </cell>
          <cell r="J16" t="e">
            <v>#REF!</v>
          </cell>
        </row>
        <row r="25">
          <cell r="C25">
            <v>3.19</v>
          </cell>
        </row>
        <row r="27">
          <cell r="C27">
            <v>0.1</v>
          </cell>
        </row>
        <row r="31">
          <cell r="C31">
            <v>24</v>
          </cell>
        </row>
        <row r="38">
          <cell r="E38">
            <v>0.13</v>
          </cell>
        </row>
        <row r="40">
          <cell r="E40">
            <v>3.9</v>
          </cell>
        </row>
        <row r="41">
          <cell r="E41">
            <v>175</v>
          </cell>
        </row>
        <row r="42">
          <cell r="E42">
            <v>175</v>
          </cell>
        </row>
        <row r="43">
          <cell r="E43">
            <v>128</v>
          </cell>
        </row>
        <row r="44">
          <cell r="E44">
            <v>67</v>
          </cell>
        </row>
        <row r="46">
          <cell r="E46">
            <v>6.7</v>
          </cell>
        </row>
        <row r="50">
          <cell r="E50">
            <v>20000</v>
          </cell>
        </row>
        <row r="51">
          <cell r="E51">
            <v>23</v>
          </cell>
        </row>
        <row r="52">
          <cell r="E52">
            <v>60</v>
          </cell>
        </row>
        <row r="53">
          <cell r="E53">
            <v>2</v>
          </cell>
        </row>
        <row r="55">
          <cell r="E55">
            <v>2.7</v>
          </cell>
        </row>
        <row r="57">
          <cell r="E57">
            <v>5</v>
          </cell>
        </row>
        <row r="58">
          <cell r="E58">
            <v>13.080357142857142</v>
          </cell>
        </row>
        <row r="60">
          <cell r="E60">
            <v>160</v>
          </cell>
        </row>
        <row r="62">
          <cell r="E62">
            <v>24.6</v>
          </cell>
        </row>
        <row r="63">
          <cell r="E63">
            <v>40</v>
          </cell>
        </row>
      </sheetData>
      <sheetData sheetId="1"/>
      <sheetData sheetId="2"/>
      <sheetData sheetId="3"/>
      <sheetData sheetId="4"/>
      <sheetData sheetId="5">
        <row r="1">
          <cell r="H1">
            <v>4630000</v>
          </cell>
        </row>
      </sheetData>
      <sheetData sheetId="6"/>
      <sheetData sheetId="7">
        <row r="1">
          <cell r="H1">
            <v>1946500</v>
          </cell>
        </row>
      </sheetData>
      <sheetData sheetId="8"/>
      <sheetData sheetId="9"/>
      <sheetData sheetId="10">
        <row r="1">
          <cell r="H1">
            <v>543500</v>
          </cell>
        </row>
      </sheetData>
      <sheetData sheetId="11"/>
      <sheetData sheetId="12"/>
      <sheetData sheetId="13">
        <row r="1">
          <cell r="H1">
            <v>1564350</v>
          </cell>
        </row>
      </sheetData>
      <sheetData sheetId="14"/>
      <sheetData sheetId="15"/>
      <sheetData sheetId="16"/>
      <sheetData sheetId="17"/>
      <sheetData sheetId="18">
        <row r="1">
          <cell r="H1">
            <v>632495</v>
          </cell>
        </row>
      </sheetData>
      <sheetData sheetId="19"/>
      <sheetData sheetId="20"/>
      <sheetData sheetId="21"/>
      <sheetData sheetId="22"/>
      <sheetData sheetId="23"/>
      <sheetData sheetId="24">
        <row r="1">
          <cell r="H1">
            <v>17060000</v>
          </cell>
        </row>
      </sheetData>
      <sheetData sheetId="25"/>
      <sheetData sheetId="26"/>
      <sheetData sheetId="27"/>
      <sheetData sheetId="28"/>
      <sheetData sheetId="29">
        <row r="1">
          <cell r="H1">
            <v>44605</v>
          </cell>
        </row>
      </sheetData>
      <sheetData sheetId="30"/>
      <sheetData sheetId="31">
        <row r="1">
          <cell r="H1" t="e">
            <v>#VALUE!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1">
          <cell r="H1">
            <v>100000</v>
          </cell>
        </row>
      </sheetData>
      <sheetData sheetId="39"/>
      <sheetData sheetId="40"/>
      <sheetData sheetId="41"/>
      <sheetData sheetId="42"/>
      <sheetData sheetId="43">
        <row r="24">
          <cell r="E24" t="e">
            <v>#REF!</v>
          </cell>
        </row>
      </sheetData>
      <sheetData sheetId="44"/>
      <sheetData sheetId="45">
        <row r="14">
          <cell r="E14">
            <v>518725</v>
          </cell>
        </row>
      </sheetData>
      <sheetData sheetId="46">
        <row r="1">
          <cell r="H1">
            <v>3558000</v>
          </cell>
        </row>
      </sheetData>
      <sheetData sheetId="47">
        <row r="14">
          <cell r="E14">
            <v>3558000</v>
          </cell>
        </row>
      </sheetData>
      <sheetData sheetId="48">
        <row r="1">
          <cell r="H1" t="e">
            <v>#REF!</v>
          </cell>
        </row>
      </sheetData>
      <sheetData sheetId="49">
        <row r="14">
          <cell r="E14" t="e">
            <v>#REF!</v>
          </cell>
        </row>
      </sheetData>
      <sheetData sheetId="50"/>
      <sheetData sheetId="51">
        <row r="32">
          <cell r="O32">
            <v>14</v>
          </cell>
        </row>
      </sheetData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1200"/>
      <sheetName val="1300"/>
      <sheetName val="1400"/>
      <sheetName val="1500"/>
      <sheetName val="1700"/>
      <sheetName val="3100"/>
      <sheetName val="3300"/>
      <sheetName val="3800"/>
      <sheetName val="3900"/>
      <sheetName val="4100"/>
      <sheetName val="4800"/>
      <sheetName val="5900"/>
      <sheetName val="8100"/>
      <sheetName val="A"/>
      <sheetName val="Sch D"/>
      <sheetName val="D"/>
      <sheetName val="Sch F"/>
      <sheetName val="F"/>
      <sheetName val="Sch G"/>
      <sheetName val="G"/>
      <sheetName val="Summary"/>
      <sheetName val="Labour"/>
      <sheetName val="CPG"/>
      <sheetName val="Calc sheet"/>
      <sheetName val="2100"/>
      <sheetName val="2200"/>
      <sheetName val="2300"/>
      <sheetName val="4200"/>
      <sheetName val="5100"/>
      <sheetName val="5200"/>
      <sheetName val="5400"/>
      <sheetName val="5600"/>
      <sheetName val="5700"/>
      <sheetName val="5800"/>
      <sheetName val="7300"/>
      <sheetName val="Relegated"/>
      <sheetName val="BoQ"/>
      <sheetName val="Calculations"/>
      <sheetName val="6100"/>
      <sheetName val="6200"/>
      <sheetName val="6300"/>
      <sheetName val="6400"/>
      <sheetName val="5500"/>
      <sheetName val="3400"/>
      <sheetName val="3500"/>
      <sheetName val="3600"/>
      <sheetName val="4500"/>
      <sheetName val="4400"/>
    </sheetNames>
    <sheetDataSet>
      <sheetData sheetId="0" refreshError="1">
        <row r="2">
          <cell r="C2" t="str">
            <v>Province of KwaZulu-Natal</v>
          </cell>
        </row>
        <row r="3">
          <cell r="C3" t="str">
            <v>Department of Transport</v>
          </cell>
        </row>
        <row r="5">
          <cell r="C5" t="str">
            <v>ZNQ4198/17T/H/---</v>
          </cell>
        </row>
        <row r="6">
          <cell r="C6" t="str">
            <v>REHABILITATION OF MAIN ROAD P7/4 BETWEEN KM 0.0 TO KM 15.0 AND KM 36.5 TO KM 38.26</v>
          </cell>
        </row>
        <row r="11">
          <cell r="C11">
            <v>37.04</v>
          </cell>
        </row>
        <row r="12">
          <cell r="J12">
            <v>44</v>
          </cell>
        </row>
        <row r="13">
          <cell r="C13">
            <v>296.32</v>
          </cell>
          <cell r="J13">
            <v>46</v>
          </cell>
        </row>
        <row r="14">
          <cell r="J14">
            <v>48</v>
          </cell>
        </row>
        <row r="15">
          <cell r="J15">
            <v>51</v>
          </cell>
        </row>
        <row r="16">
          <cell r="C16">
            <v>18</v>
          </cell>
          <cell r="J16">
            <v>52</v>
          </cell>
        </row>
        <row r="25">
          <cell r="C25">
            <v>16.759999999999998</v>
          </cell>
        </row>
        <row r="27">
          <cell r="C27">
            <v>0.1</v>
          </cell>
        </row>
        <row r="31">
          <cell r="C31">
            <v>24</v>
          </cell>
        </row>
        <row r="38">
          <cell r="E38">
            <v>0.24</v>
          </cell>
        </row>
        <row r="40">
          <cell r="E40">
            <v>7.2</v>
          </cell>
        </row>
        <row r="41">
          <cell r="E41">
            <v>324</v>
          </cell>
        </row>
        <row r="42">
          <cell r="E42">
            <v>324</v>
          </cell>
        </row>
        <row r="43">
          <cell r="E43">
            <v>237</v>
          </cell>
        </row>
        <row r="44">
          <cell r="E44">
            <v>125</v>
          </cell>
        </row>
        <row r="45">
          <cell r="E45">
            <v>74.099999999999994</v>
          </cell>
        </row>
        <row r="46">
          <cell r="E46">
            <v>12.3</v>
          </cell>
        </row>
        <row r="47">
          <cell r="E47">
            <v>4.5999999999999996</v>
          </cell>
        </row>
        <row r="48">
          <cell r="E48">
            <v>47</v>
          </cell>
        </row>
        <row r="49">
          <cell r="E49">
            <v>79</v>
          </cell>
        </row>
        <row r="50">
          <cell r="E50">
            <v>37040</v>
          </cell>
        </row>
        <row r="51">
          <cell r="E51">
            <v>42</v>
          </cell>
        </row>
        <row r="52">
          <cell r="E52">
            <v>111</v>
          </cell>
        </row>
        <row r="53">
          <cell r="E53">
            <v>3.7</v>
          </cell>
        </row>
        <row r="54">
          <cell r="E54">
            <v>3.1</v>
          </cell>
        </row>
        <row r="55">
          <cell r="E55">
            <v>4.9000000000000004</v>
          </cell>
        </row>
        <row r="56">
          <cell r="E56">
            <v>7.4</v>
          </cell>
        </row>
        <row r="57">
          <cell r="E57">
            <v>9.3000000000000007</v>
          </cell>
        </row>
        <row r="58">
          <cell r="E58">
            <v>24.222571428571428</v>
          </cell>
        </row>
        <row r="59">
          <cell r="E59">
            <v>46.7</v>
          </cell>
        </row>
        <row r="60">
          <cell r="E60">
            <v>296</v>
          </cell>
        </row>
        <row r="61">
          <cell r="E61">
            <v>148</v>
          </cell>
        </row>
        <row r="62">
          <cell r="E62">
            <v>45.6</v>
          </cell>
        </row>
        <row r="63">
          <cell r="E63">
            <v>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1200"/>
      <sheetName val="1300"/>
      <sheetName val="1400"/>
      <sheetName val="1500"/>
      <sheetName val="3900z"/>
      <sheetName val="3100"/>
      <sheetName val="3300"/>
      <sheetName val="3400"/>
      <sheetName val="5900"/>
      <sheetName val="8100"/>
      <sheetName val="A"/>
      <sheetName val="Sch D"/>
      <sheetName val="D"/>
      <sheetName val="Sch F"/>
      <sheetName val="F"/>
      <sheetName val="Sch G"/>
      <sheetName val="G"/>
      <sheetName val="Summary"/>
      <sheetName val="Labour"/>
      <sheetName val="Calc sheet"/>
      <sheetName val="CPG"/>
      <sheetName val="1700"/>
      <sheetName val="2100"/>
      <sheetName val="2200"/>
      <sheetName val="2300"/>
      <sheetName val="5100"/>
      <sheetName val="5200"/>
      <sheetName val="5400"/>
      <sheetName val="5600"/>
      <sheetName val="5700"/>
      <sheetName val="5800"/>
      <sheetName val="7100"/>
      <sheetName val="Relegated"/>
      <sheetName val="3800"/>
      <sheetName val="3500"/>
      <sheetName val="3600"/>
      <sheetName val="4100"/>
      <sheetName val="4200"/>
      <sheetName val="4500"/>
      <sheetName val="5500"/>
      <sheetName val="6100"/>
      <sheetName val="6200"/>
      <sheetName val="6300"/>
      <sheetName val="6400"/>
      <sheetName val="7300"/>
    </sheetNames>
    <sheetDataSet>
      <sheetData sheetId="0">
        <row r="44">
          <cell r="E44">
            <v>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rogress"/>
      <sheetName val="Check"/>
      <sheetName val="Cert OLD"/>
      <sheetName val="Envelope"/>
      <sheetName val="Chk"/>
      <sheetName val="Cert New"/>
      <sheetName val="Bill of Q"/>
      <sheetName val="Summary"/>
      <sheetName val="VO"/>
      <sheetName val="VO 03"/>
      <sheetName val="VO 04"/>
      <sheetName val="VO 07"/>
      <sheetName val="VO 11"/>
      <sheetName val="VO 13,20a"/>
      <sheetName val="MOS"/>
      <sheetName val="Deductions"/>
      <sheetName val="Interest"/>
      <sheetName val="Bitumen"/>
      <sheetName val="Special Mat"/>
      <sheetName val="CPA"/>
      <sheetName val="ETA Cert"/>
      <sheetName val="Cert (ETA)"/>
      <sheetName val="Summary (ETA)"/>
      <sheetName val="Special Mat (ETA)"/>
      <sheetName val="CPA (ETA)"/>
      <sheetName val="Cash Flow"/>
      <sheetName val="Indices"/>
      <sheetName val="Notes"/>
      <sheetName val="VO Blank"/>
      <sheetName val="Tables"/>
      <sheetName val="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B4" t="str">
            <v>%</v>
          </cell>
        </row>
        <row r="5">
          <cell r="B5" t="str">
            <v>day</v>
          </cell>
        </row>
        <row r="6">
          <cell r="B6" t="str">
            <v>ha</v>
          </cell>
        </row>
        <row r="7">
          <cell r="B7" t="str">
            <v>hr</v>
          </cell>
        </row>
        <row r="8">
          <cell r="B8" t="str">
            <v>kg</v>
          </cell>
        </row>
        <row r="9">
          <cell r="B9" t="str">
            <v>kl</v>
          </cell>
        </row>
        <row r="10">
          <cell r="B10" t="str">
            <v>km</v>
          </cell>
        </row>
        <row r="11">
          <cell r="B11" t="str">
            <v>litre</v>
          </cell>
        </row>
        <row r="12">
          <cell r="B12" t="str">
            <v>m</v>
          </cell>
        </row>
        <row r="13">
          <cell r="B13" t="str">
            <v>m²</v>
          </cell>
        </row>
        <row r="14">
          <cell r="B14" t="str">
            <v>m³</v>
          </cell>
        </row>
        <row r="15">
          <cell r="B15" t="str">
            <v>m³km</v>
          </cell>
        </row>
        <row r="16">
          <cell r="B16" t="str">
            <v>manday</v>
          </cell>
        </row>
        <row r="17">
          <cell r="B17" t="str">
            <v>MN</v>
          </cell>
        </row>
        <row r="18">
          <cell r="B18" t="str">
            <v>MN-m</v>
          </cell>
        </row>
        <row r="19">
          <cell r="B19" t="str">
            <v>month</v>
          </cell>
        </row>
        <row r="20">
          <cell r="B20" t="str">
            <v>No.</v>
          </cell>
        </row>
        <row r="21">
          <cell r="B21" t="str">
            <v>P sum</v>
          </cell>
        </row>
        <row r="22">
          <cell r="B22" t="str">
            <v>PC sum</v>
          </cell>
        </row>
        <row r="23">
          <cell r="B23" t="str">
            <v>pkt</v>
          </cell>
        </row>
        <row r="24">
          <cell r="B24" t="str">
            <v>Sum</v>
          </cell>
        </row>
        <row r="25">
          <cell r="B25" t="str">
            <v>t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H7"/>
  <sheetViews>
    <sheetView view="pageBreakPreview" zoomScale="60" zoomScaleNormal="130" workbookViewId="0">
      <selection activeCell="C54" sqref="C54"/>
    </sheetView>
  </sheetViews>
  <sheetFormatPr defaultRowHeight="13.2" x14ac:dyDescent="0.25"/>
  <cols>
    <col min="2" max="2" width="18.109375" bestFit="1" customWidth="1"/>
    <col min="3" max="3" width="43.88671875" customWidth="1"/>
  </cols>
  <sheetData>
    <row r="2" spans="2:8" ht="12" customHeight="1" x14ac:dyDescent="0.25">
      <c r="B2" s="93" t="s">
        <v>556</v>
      </c>
      <c r="C2" s="99" t="s">
        <v>9</v>
      </c>
    </row>
    <row r="3" spans="2:8" x14ac:dyDescent="0.25">
      <c r="B3" s="93" t="s">
        <v>557</v>
      </c>
      <c r="C3" s="100" t="s">
        <v>10</v>
      </c>
    </row>
    <row r="4" spans="2:8" x14ac:dyDescent="0.25">
      <c r="C4" s="93"/>
      <c r="H4" s="259"/>
    </row>
    <row r="5" spans="2:8" x14ac:dyDescent="0.25">
      <c r="B5" s="93" t="s">
        <v>610</v>
      </c>
      <c r="C5" s="100" t="s">
        <v>687</v>
      </c>
      <c r="D5" s="93"/>
      <c r="E5" s="93"/>
      <c r="F5" s="93"/>
      <c r="G5" s="93"/>
      <c r="H5" s="259"/>
    </row>
    <row r="6" spans="2:8" ht="26.4" x14ac:dyDescent="0.25">
      <c r="B6" s="93" t="s">
        <v>611</v>
      </c>
      <c r="C6" s="101" t="s">
        <v>688</v>
      </c>
      <c r="D6" s="93"/>
      <c r="E6" s="93"/>
      <c r="F6" s="93"/>
      <c r="G6" s="93"/>
      <c r="H6" s="259"/>
    </row>
    <row r="7" spans="2:8" x14ac:dyDescent="0.25">
      <c r="B7" s="93"/>
      <c r="C7" s="93"/>
      <c r="D7" s="93"/>
      <c r="E7" s="93"/>
      <c r="F7" s="93"/>
      <c r="G7" s="93"/>
      <c r="H7" s="259"/>
    </row>
  </sheetData>
  <mergeCells count="1">
    <mergeCell ref="H4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B1:M182"/>
  <sheetViews>
    <sheetView tabSelected="1" view="pageBreakPreview" zoomScale="70" zoomScaleNormal="85" zoomScaleSheetLayoutView="70" workbookViewId="0">
      <selection activeCell="E166" sqref="E166"/>
    </sheetView>
  </sheetViews>
  <sheetFormatPr defaultColWidth="6.88671875" defaultRowHeight="13.2" x14ac:dyDescent="0.25"/>
  <cols>
    <col min="1" max="1" width="0.88671875" style="1" customWidth="1"/>
    <col min="2" max="2" width="11.6640625" style="74" customWidth="1"/>
    <col min="3" max="3" width="45.6640625" style="3" customWidth="1"/>
    <col min="4" max="4" width="13.6640625" style="4" customWidth="1"/>
    <col min="5" max="5" width="15.6640625" style="4" customWidth="1"/>
    <col min="6" max="6" width="15.6640625" style="1" customWidth="1"/>
    <col min="7" max="7" width="23.6640625" style="5" customWidth="1"/>
    <col min="8" max="8" width="23.6640625" style="1" customWidth="1"/>
    <col min="9" max="12" width="6.88671875" style="1"/>
    <col min="13" max="13" width="67.6640625" style="47" customWidth="1"/>
    <col min="14" max="16384" width="6.88671875" style="1"/>
  </cols>
  <sheetData>
    <row r="1" spans="2:13" x14ac:dyDescent="0.25">
      <c r="B1" s="260" t="str">
        <f>Client1</f>
        <v>Province of KwaZulu-Natal</v>
      </c>
      <c r="C1" s="260"/>
      <c r="D1" s="260"/>
      <c r="E1" s="261" t="str">
        <f>"Contract No. "&amp;ContractNo</f>
        <v>Contract No. ZNB01268/00000/00/HOD/INF/22/T</v>
      </c>
      <c r="F1" s="261"/>
      <c r="G1" s="261"/>
      <c r="M1" s="208"/>
    </row>
    <row r="2" spans="2:13" x14ac:dyDescent="0.25">
      <c r="B2" s="260" t="str">
        <f>Client2</f>
        <v>Department of Transport</v>
      </c>
      <c r="C2" s="260"/>
      <c r="D2" s="260"/>
      <c r="E2" s="261"/>
      <c r="F2" s="261"/>
      <c r="G2" s="261"/>
    </row>
    <row r="3" spans="2:13" x14ac:dyDescent="0.25">
      <c r="B3" s="263"/>
      <c r="C3" s="263"/>
      <c r="D3" s="263"/>
      <c r="E3" s="262"/>
      <c r="F3" s="262"/>
      <c r="G3" s="262"/>
    </row>
    <row r="4" spans="2:13" x14ac:dyDescent="0.25">
      <c r="B4" s="264" t="s">
        <v>8</v>
      </c>
      <c r="C4" s="265"/>
      <c r="D4" s="265"/>
      <c r="E4" s="265"/>
      <c r="F4" s="265"/>
      <c r="G4" s="271" t="str">
        <f>"CHAPTER "&amp;B10</f>
        <v>CHAPTER C1.2</v>
      </c>
    </row>
    <row r="5" spans="2:13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2"/>
    </row>
    <row r="6" spans="2:13" ht="12.75" customHeight="1" x14ac:dyDescent="0.25">
      <c r="B6" s="267"/>
      <c r="C6" s="268"/>
      <c r="D6" s="268"/>
      <c r="E6" s="268"/>
      <c r="F6" s="268"/>
      <c r="G6" s="272"/>
    </row>
    <row r="7" spans="2:13" ht="7.5" customHeight="1" x14ac:dyDescent="0.25">
      <c r="B7" s="269"/>
      <c r="C7" s="270"/>
      <c r="D7" s="270"/>
      <c r="E7" s="270"/>
      <c r="F7" s="270"/>
      <c r="G7" s="273"/>
    </row>
    <row r="8" spans="2:13" s="9" customFormat="1" ht="24.9" customHeight="1" x14ac:dyDescent="0.25">
      <c r="B8" s="72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237" t="s">
        <v>5</v>
      </c>
      <c r="M8" s="209"/>
    </row>
    <row r="9" spans="2:13" x14ac:dyDescent="0.25">
      <c r="B9" s="51"/>
      <c r="C9" s="14"/>
      <c r="D9" s="15"/>
      <c r="E9" s="15"/>
      <c r="F9" s="16"/>
      <c r="G9" s="239" t="str">
        <f t="shared" ref="G9:G38" si="0">IF(D9="","",E9*F9)</f>
        <v/>
      </c>
    </row>
    <row r="10" spans="2:13" x14ac:dyDescent="0.25">
      <c r="B10" s="71" t="s">
        <v>18</v>
      </c>
      <c r="C10" s="20" t="s">
        <v>13</v>
      </c>
      <c r="D10" s="22"/>
      <c r="E10" s="22"/>
      <c r="F10" s="42"/>
      <c r="G10" s="239" t="str">
        <f t="shared" si="0"/>
        <v/>
      </c>
    </row>
    <row r="11" spans="2:13" x14ac:dyDescent="0.25">
      <c r="B11" s="51"/>
      <c r="C11" s="14"/>
      <c r="D11" s="22"/>
      <c r="E11" s="22"/>
      <c r="F11" s="42"/>
      <c r="G11" s="239" t="str">
        <f t="shared" si="0"/>
        <v/>
      </c>
    </row>
    <row r="12" spans="2:13" x14ac:dyDescent="0.25">
      <c r="B12" s="51" t="s">
        <v>19</v>
      </c>
      <c r="C12" s="14" t="s">
        <v>20</v>
      </c>
      <c r="D12" s="22"/>
      <c r="E12" s="22"/>
      <c r="F12" s="42"/>
      <c r="G12" s="240" t="str">
        <f t="shared" si="0"/>
        <v/>
      </c>
    </row>
    <row r="13" spans="2:13" x14ac:dyDescent="0.25">
      <c r="B13" s="51"/>
      <c r="C13" s="14"/>
      <c r="D13" s="22"/>
      <c r="E13" s="22"/>
      <c r="F13" s="133"/>
      <c r="G13" s="240" t="str">
        <f t="shared" si="0"/>
        <v/>
      </c>
    </row>
    <row r="14" spans="2:13" ht="26.4" x14ac:dyDescent="0.25">
      <c r="B14" s="51" t="s">
        <v>21</v>
      </c>
      <c r="C14" s="14" t="s">
        <v>22</v>
      </c>
      <c r="D14" s="22" t="s">
        <v>23</v>
      </c>
      <c r="E14" s="176">
        <v>18</v>
      </c>
      <c r="F14" s="143"/>
      <c r="G14" s="240">
        <f t="shared" si="0"/>
        <v>0</v>
      </c>
    </row>
    <row r="15" spans="2:13" x14ac:dyDescent="0.25">
      <c r="B15" s="51"/>
      <c r="C15" s="14"/>
      <c r="D15" s="22"/>
      <c r="E15" s="176"/>
      <c r="F15" s="143"/>
      <c r="G15" s="240" t="str">
        <f t="shared" si="0"/>
        <v/>
      </c>
    </row>
    <row r="16" spans="2:13" ht="26.4" x14ac:dyDescent="0.25">
      <c r="B16" s="51" t="s">
        <v>24</v>
      </c>
      <c r="C16" s="14" t="s">
        <v>25</v>
      </c>
      <c r="D16" s="22" t="s">
        <v>23</v>
      </c>
      <c r="E16" s="176">
        <v>18</v>
      </c>
      <c r="F16" s="143"/>
      <c r="G16" s="240">
        <f t="shared" si="0"/>
        <v>0</v>
      </c>
    </row>
    <row r="17" spans="2:13" x14ac:dyDescent="0.25">
      <c r="B17" s="51"/>
      <c r="C17" s="14"/>
      <c r="D17" s="22"/>
      <c r="E17" s="23"/>
      <c r="F17" s="133"/>
      <c r="G17" s="239" t="str">
        <f t="shared" si="0"/>
        <v/>
      </c>
    </row>
    <row r="18" spans="2:13" x14ac:dyDescent="0.25">
      <c r="B18" s="71" t="s">
        <v>14</v>
      </c>
      <c r="C18" s="20" t="s">
        <v>15</v>
      </c>
      <c r="D18" s="22"/>
      <c r="E18" s="23"/>
      <c r="F18" s="135"/>
      <c r="G18" s="239" t="str">
        <f t="shared" si="0"/>
        <v/>
      </c>
    </row>
    <row r="19" spans="2:13" x14ac:dyDescent="0.25">
      <c r="B19" s="51"/>
      <c r="C19" s="14"/>
      <c r="D19" s="22"/>
      <c r="E19" s="23"/>
      <c r="F19" s="133"/>
      <c r="G19" s="239" t="str">
        <f t="shared" si="0"/>
        <v/>
      </c>
    </row>
    <row r="20" spans="2:13" x14ac:dyDescent="0.25">
      <c r="B20" s="51" t="s">
        <v>16</v>
      </c>
      <c r="C20" s="14" t="s">
        <v>17</v>
      </c>
      <c r="D20" s="22" t="s">
        <v>11</v>
      </c>
      <c r="E20" s="23">
        <v>1</v>
      </c>
      <c r="F20" s="136"/>
      <c r="G20" s="239">
        <f t="shared" si="0"/>
        <v>0</v>
      </c>
    </row>
    <row r="21" spans="2:13" x14ac:dyDescent="0.25">
      <c r="B21" s="51"/>
      <c r="C21" s="27"/>
      <c r="D21" s="39"/>
      <c r="E21" s="23"/>
      <c r="F21" s="136"/>
      <c r="G21" s="239" t="str">
        <f t="shared" si="0"/>
        <v/>
      </c>
    </row>
    <row r="22" spans="2:13" x14ac:dyDescent="0.25">
      <c r="B22" s="51" t="s">
        <v>26</v>
      </c>
      <c r="C22" s="28" t="s">
        <v>28</v>
      </c>
      <c r="D22" s="39" t="s">
        <v>23</v>
      </c>
      <c r="E22" s="23">
        <v>18</v>
      </c>
      <c r="F22" s="134"/>
      <c r="G22" s="239">
        <f t="shared" si="0"/>
        <v>0</v>
      </c>
    </row>
    <row r="23" spans="2:13" x14ac:dyDescent="0.25">
      <c r="B23" s="51"/>
      <c r="C23" s="27"/>
      <c r="D23" s="39"/>
      <c r="E23" s="23"/>
      <c r="F23" s="136"/>
      <c r="G23" s="239" t="str">
        <f t="shared" si="0"/>
        <v/>
      </c>
    </row>
    <row r="24" spans="2:13" ht="26.4" x14ac:dyDescent="0.25">
      <c r="B24" s="51" t="s">
        <v>27</v>
      </c>
      <c r="C24" s="14" t="s">
        <v>29</v>
      </c>
      <c r="D24" s="22" t="s">
        <v>23</v>
      </c>
      <c r="E24" s="23">
        <v>18</v>
      </c>
      <c r="F24" s="135"/>
      <c r="G24" s="239">
        <f t="shared" si="0"/>
        <v>0</v>
      </c>
    </row>
    <row r="25" spans="2:13" x14ac:dyDescent="0.25">
      <c r="B25" s="51"/>
      <c r="C25" s="14"/>
      <c r="D25" s="15"/>
      <c r="E25" s="26"/>
      <c r="F25" s="139"/>
      <c r="G25" s="239" t="str">
        <f t="shared" si="0"/>
        <v/>
      </c>
    </row>
    <row r="26" spans="2:13" ht="52.8" x14ac:dyDescent="0.25">
      <c r="B26" s="71" t="s">
        <v>30</v>
      </c>
      <c r="C26" s="20" t="s">
        <v>31</v>
      </c>
      <c r="D26" s="15"/>
      <c r="E26" s="26"/>
      <c r="F26" s="139"/>
      <c r="G26" s="239" t="str">
        <f t="shared" si="0"/>
        <v/>
      </c>
    </row>
    <row r="27" spans="2:13" s="38" customFormat="1" x14ac:dyDescent="0.25">
      <c r="B27" s="83"/>
      <c r="C27" s="41"/>
      <c r="D27" s="15"/>
      <c r="E27" s="26"/>
      <c r="F27" s="139"/>
      <c r="G27" s="239" t="str">
        <f t="shared" si="0"/>
        <v/>
      </c>
      <c r="M27" s="64"/>
    </row>
    <row r="28" spans="2:13" x14ac:dyDescent="0.25">
      <c r="B28" s="51" t="s">
        <v>32</v>
      </c>
      <c r="C28" s="14" t="s">
        <v>33</v>
      </c>
      <c r="D28" s="22" t="s">
        <v>34</v>
      </c>
      <c r="E28" s="23">
        <v>1</v>
      </c>
      <c r="F28" s="134"/>
      <c r="G28" s="239">
        <f t="shared" si="0"/>
        <v>0</v>
      </c>
    </row>
    <row r="29" spans="2:13" x14ac:dyDescent="0.25">
      <c r="B29" s="51"/>
      <c r="C29" s="14"/>
      <c r="D29" s="22"/>
      <c r="E29" s="23"/>
      <c r="F29" s="134"/>
      <c r="G29" s="239" t="str">
        <f t="shared" si="0"/>
        <v/>
      </c>
    </row>
    <row r="30" spans="2:13" x14ac:dyDescent="0.25">
      <c r="B30" s="51" t="s">
        <v>35</v>
      </c>
      <c r="C30" s="14" t="s">
        <v>42</v>
      </c>
      <c r="D30" s="22" t="s">
        <v>43</v>
      </c>
      <c r="E30" s="23">
        <v>1</v>
      </c>
      <c r="F30" s="133"/>
      <c r="G30" s="239">
        <f t="shared" si="0"/>
        <v>0</v>
      </c>
    </row>
    <row r="31" spans="2:13" x14ac:dyDescent="0.25">
      <c r="B31" s="51"/>
      <c r="C31" s="14"/>
      <c r="D31" s="22"/>
      <c r="E31" s="23"/>
      <c r="F31" s="133"/>
      <c r="G31" s="239" t="str">
        <f t="shared" si="0"/>
        <v/>
      </c>
    </row>
    <row r="32" spans="2:13" ht="15.6" x14ac:dyDescent="0.25">
      <c r="B32" s="51" t="s">
        <v>36</v>
      </c>
      <c r="C32" s="14" t="s">
        <v>44</v>
      </c>
      <c r="D32" s="22" t="s">
        <v>45</v>
      </c>
      <c r="E32" s="23">
        <v>50</v>
      </c>
      <c r="F32" s="135"/>
      <c r="G32" s="239">
        <f t="shared" si="0"/>
        <v>0</v>
      </c>
    </row>
    <row r="33" spans="2:7" x14ac:dyDescent="0.25">
      <c r="B33" s="51"/>
      <c r="C33" s="14"/>
      <c r="D33" s="22"/>
      <c r="E33" s="23"/>
      <c r="F33" s="135"/>
      <c r="G33" s="239" t="str">
        <f t="shared" si="0"/>
        <v/>
      </c>
    </row>
    <row r="34" spans="2:7" x14ac:dyDescent="0.25">
      <c r="B34" s="51" t="s">
        <v>37</v>
      </c>
      <c r="C34" s="14" t="s">
        <v>47</v>
      </c>
      <c r="D34" s="22" t="s">
        <v>6</v>
      </c>
      <c r="E34" s="22">
        <v>500</v>
      </c>
      <c r="F34" s="134"/>
      <c r="G34" s="239">
        <f t="shared" si="0"/>
        <v>0</v>
      </c>
    </row>
    <row r="35" spans="2:7" x14ac:dyDescent="0.25">
      <c r="B35" s="51"/>
      <c r="C35" s="14"/>
      <c r="D35" s="22"/>
      <c r="E35" s="22"/>
      <c r="F35" s="134"/>
      <c r="G35" s="239" t="str">
        <f t="shared" si="0"/>
        <v/>
      </c>
    </row>
    <row r="36" spans="2:7" ht="26.4" x14ac:dyDescent="0.25">
      <c r="B36" s="51" t="s">
        <v>38</v>
      </c>
      <c r="C36" s="14" t="s">
        <v>48</v>
      </c>
      <c r="D36" s="22" t="s">
        <v>43</v>
      </c>
      <c r="E36" s="22">
        <v>3</v>
      </c>
      <c r="F36" s="143"/>
      <c r="G36" s="239">
        <f t="shared" si="0"/>
        <v>0</v>
      </c>
    </row>
    <row r="37" spans="2:7" x14ac:dyDescent="0.25">
      <c r="B37" s="51"/>
      <c r="C37" s="14"/>
      <c r="D37" s="22"/>
      <c r="E37" s="22"/>
      <c r="F37" s="143"/>
      <c r="G37" s="239" t="str">
        <f t="shared" si="0"/>
        <v/>
      </c>
    </row>
    <row r="38" spans="2:7" ht="26.4" x14ac:dyDescent="0.25">
      <c r="B38" s="51" t="s">
        <v>39</v>
      </c>
      <c r="C38" s="14" t="s">
        <v>49</v>
      </c>
      <c r="D38" s="177" t="s">
        <v>506</v>
      </c>
      <c r="E38" s="22">
        <v>10000</v>
      </c>
      <c r="F38" s="134"/>
      <c r="G38" s="239">
        <f t="shared" si="0"/>
        <v>0</v>
      </c>
    </row>
    <row r="39" spans="2:7" ht="13.8" x14ac:dyDescent="0.25">
      <c r="B39" s="51"/>
      <c r="C39" s="14"/>
      <c r="D39" s="177"/>
      <c r="E39" s="22"/>
      <c r="F39" s="134"/>
      <c r="G39" s="239"/>
    </row>
    <row r="40" spans="2:7" ht="26.4" x14ac:dyDescent="0.25">
      <c r="B40" s="51" t="s">
        <v>40</v>
      </c>
      <c r="C40" s="14" t="s">
        <v>50</v>
      </c>
      <c r="D40" s="22" t="s">
        <v>550</v>
      </c>
      <c r="E40" s="241">
        <v>50000</v>
      </c>
      <c r="F40" s="242">
        <v>1</v>
      </c>
      <c r="G40" s="239">
        <f>IF(D40="","",E40*F40)</f>
        <v>50000</v>
      </c>
    </row>
    <row r="41" spans="2:7" x14ac:dyDescent="0.25">
      <c r="B41" s="51"/>
      <c r="C41" s="14"/>
      <c r="D41" s="22"/>
      <c r="E41" s="22"/>
      <c r="F41" s="134"/>
      <c r="G41" s="239"/>
    </row>
    <row r="42" spans="2:7" ht="26.4" x14ac:dyDescent="0.25">
      <c r="B42" s="51" t="s">
        <v>41</v>
      </c>
      <c r="C42" s="14" t="s">
        <v>51</v>
      </c>
      <c r="D42" s="22" t="s">
        <v>54</v>
      </c>
      <c r="E42" s="174">
        <f>G40</f>
        <v>50000</v>
      </c>
      <c r="F42" s="200"/>
      <c r="G42" s="239">
        <f>IF(D42="","",E42*F42)</f>
        <v>0</v>
      </c>
    </row>
    <row r="43" spans="2:7" x14ac:dyDescent="0.25">
      <c r="B43" s="118"/>
      <c r="C43" s="14"/>
      <c r="D43" s="22"/>
      <c r="E43" s="22"/>
      <c r="F43" s="134"/>
      <c r="G43" s="239"/>
    </row>
    <row r="44" spans="2:7" x14ac:dyDescent="0.25">
      <c r="B44" s="71" t="s">
        <v>689</v>
      </c>
      <c r="C44" s="193" t="s">
        <v>690</v>
      </c>
      <c r="D44" s="39"/>
      <c r="E44" s="39"/>
      <c r="F44" s="134"/>
      <c r="G44" s="239" t="str">
        <f>IF(D44="","",E44*F44)</f>
        <v/>
      </c>
    </row>
    <row r="45" spans="2:7" x14ac:dyDescent="0.25">
      <c r="B45" s="51" t="s">
        <v>691</v>
      </c>
      <c r="C45" s="98" t="s">
        <v>692</v>
      </c>
      <c r="D45" s="39" t="s">
        <v>551</v>
      </c>
      <c r="E45" s="39">
        <v>350000</v>
      </c>
      <c r="F45" s="243">
        <v>1</v>
      </c>
      <c r="G45" s="240">
        <f>F45*E45</f>
        <v>350000</v>
      </c>
    </row>
    <row r="46" spans="2:7" ht="26.4" x14ac:dyDescent="0.25">
      <c r="B46" s="51"/>
      <c r="C46" s="14" t="s">
        <v>693</v>
      </c>
      <c r="D46" s="22" t="s">
        <v>54</v>
      </c>
      <c r="E46" s="199">
        <f>G45</f>
        <v>350000</v>
      </c>
      <c r="F46" s="212"/>
      <c r="G46" s="240">
        <f>F46*E46</f>
        <v>0</v>
      </c>
    </row>
    <row r="47" spans="2:7" x14ac:dyDescent="0.25">
      <c r="B47" s="51"/>
      <c r="C47" s="14"/>
      <c r="D47" s="22"/>
      <c r="E47" s="199"/>
      <c r="F47" s="200"/>
      <c r="G47" s="239"/>
    </row>
    <row r="48" spans="2:7" x14ac:dyDescent="0.25">
      <c r="B48" s="51"/>
      <c r="C48" s="14"/>
      <c r="D48" s="22"/>
      <c r="E48" s="199"/>
      <c r="F48" s="200"/>
      <c r="G48" s="239"/>
    </row>
    <row r="49" spans="2:13" x14ac:dyDescent="0.25">
      <c r="B49" s="51"/>
      <c r="C49" s="14"/>
      <c r="D49" s="39"/>
      <c r="E49" s="199"/>
      <c r="F49" s="134"/>
      <c r="G49" s="239"/>
    </row>
    <row r="50" spans="2:13" x14ac:dyDescent="0.25">
      <c r="B50" s="51"/>
      <c r="C50" s="14"/>
      <c r="D50" s="22"/>
      <c r="E50" s="199"/>
      <c r="F50" s="200"/>
      <c r="G50" s="239"/>
    </row>
    <row r="51" spans="2:13" x14ac:dyDescent="0.25">
      <c r="B51" s="51"/>
      <c r="C51" s="14"/>
      <c r="D51" s="22"/>
      <c r="E51" s="199"/>
      <c r="F51" s="200"/>
      <c r="G51" s="239"/>
    </row>
    <row r="52" spans="2:13" x14ac:dyDescent="0.25">
      <c r="B52" s="51"/>
      <c r="C52" s="14"/>
      <c r="D52" s="22"/>
      <c r="E52" s="22"/>
      <c r="F52" s="134"/>
      <c r="G52" s="239" t="str">
        <f>IF(D52="","",E52*F52)</f>
        <v/>
      </c>
    </row>
    <row r="53" spans="2:13" s="30" customFormat="1" ht="20.100000000000001" customHeight="1" x14ac:dyDescent="0.25">
      <c r="B53" s="78" t="str">
        <f>B10</f>
        <v>C1.2</v>
      </c>
      <c r="C53" s="32" t="s">
        <v>12</v>
      </c>
      <c r="D53" s="33"/>
      <c r="E53" s="34"/>
      <c r="F53" s="33"/>
      <c r="G53" s="238">
        <f>SUM(G9:G52)</f>
        <v>400000</v>
      </c>
      <c r="M53" s="210"/>
    </row>
    <row r="54" spans="2:13" x14ac:dyDescent="0.25">
      <c r="B54" s="260" t="str">
        <f>Client1</f>
        <v>Province of KwaZulu-Natal</v>
      </c>
      <c r="C54" s="260"/>
      <c r="D54" s="260"/>
      <c r="E54" s="261" t="str">
        <f>"Contract No. "&amp;ContractNo</f>
        <v>Contract No. ZNB01268/00000/00/HOD/INF/22/T</v>
      </c>
      <c r="F54" s="261"/>
      <c r="G54" s="261"/>
    </row>
    <row r="55" spans="2:13" x14ac:dyDescent="0.25">
      <c r="B55" s="260" t="str">
        <f>Client2</f>
        <v>Department of Transport</v>
      </c>
      <c r="C55" s="260"/>
      <c r="D55" s="260"/>
      <c r="E55" s="261"/>
      <c r="F55" s="261"/>
      <c r="G55" s="261"/>
    </row>
    <row r="56" spans="2:13" x14ac:dyDescent="0.25">
      <c r="B56" s="263"/>
      <c r="C56" s="263"/>
      <c r="D56" s="263"/>
      <c r="E56" s="262"/>
      <c r="F56" s="262"/>
      <c r="G56" s="262"/>
    </row>
    <row r="57" spans="2:13" x14ac:dyDescent="0.25">
      <c r="B57" s="264" t="s">
        <v>8</v>
      </c>
      <c r="C57" s="265"/>
      <c r="D57" s="265"/>
      <c r="E57" s="265"/>
      <c r="F57" s="265"/>
      <c r="G57" s="218" t="str">
        <f>G4</f>
        <v>CHAPTER C1.2</v>
      </c>
    </row>
    <row r="58" spans="2:13" x14ac:dyDescent="0.25">
      <c r="B58" s="267" t="str">
        <f>ContractDescription</f>
        <v>THE UPGRADE OF P129 FROM GRAVEL TO BLACKTOP FROM KM 3.00 TO KM 6.00</v>
      </c>
      <c r="C58" s="268"/>
      <c r="D58" s="268"/>
      <c r="E58" s="268"/>
      <c r="F58" s="268"/>
      <c r="G58" s="216"/>
    </row>
    <row r="59" spans="2:13" x14ac:dyDescent="0.25">
      <c r="B59" s="267"/>
      <c r="C59" s="268"/>
      <c r="D59" s="268"/>
      <c r="E59" s="268"/>
      <c r="F59" s="268"/>
      <c r="G59" s="216"/>
    </row>
    <row r="60" spans="2:13" x14ac:dyDescent="0.25">
      <c r="B60" s="269"/>
      <c r="C60" s="270"/>
      <c r="D60" s="270"/>
      <c r="E60" s="270"/>
      <c r="F60" s="270"/>
      <c r="G60" s="217"/>
    </row>
    <row r="61" spans="2:13" s="9" customFormat="1" ht="24.9" customHeight="1" x14ac:dyDescent="0.25">
      <c r="B61" s="72" t="s">
        <v>0</v>
      </c>
      <c r="C61" s="11" t="s">
        <v>1</v>
      </c>
      <c r="D61" s="11" t="s">
        <v>2</v>
      </c>
      <c r="E61" s="11" t="s">
        <v>3</v>
      </c>
      <c r="F61" s="11" t="s">
        <v>4</v>
      </c>
      <c r="G61" s="237" t="s">
        <v>5</v>
      </c>
      <c r="M61" s="209"/>
    </row>
    <row r="62" spans="2:13" s="30" customFormat="1" ht="20.100000000000001" customHeight="1" x14ac:dyDescent="0.25">
      <c r="B62" s="78"/>
      <c r="C62" s="32" t="s">
        <v>55</v>
      </c>
      <c r="D62" s="33"/>
      <c r="E62" s="34"/>
      <c r="F62" s="33"/>
      <c r="G62" s="238">
        <f>G53</f>
        <v>400000</v>
      </c>
      <c r="M62" s="210"/>
    </row>
    <row r="63" spans="2:13" x14ac:dyDescent="0.25">
      <c r="B63" s="73"/>
      <c r="C63" s="14"/>
      <c r="D63" s="22"/>
      <c r="E63" s="22"/>
      <c r="F63" s="40"/>
      <c r="G63" s="239" t="str">
        <f t="shared" ref="G63:G84" si="1">IF(D63="","",E63*F63)</f>
        <v/>
      </c>
    </row>
    <row r="64" spans="2:13" x14ac:dyDescent="0.25">
      <c r="B64" s="71" t="s">
        <v>56</v>
      </c>
      <c r="C64" s="20" t="s">
        <v>57</v>
      </c>
      <c r="D64" s="22"/>
      <c r="E64" s="22"/>
      <c r="F64" s="40"/>
      <c r="G64" s="239" t="str">
        <f t="shared" si="1"/>
        <v/>
      </c>
    </row>
    <row r="65" spans="2:7" x14ac:dyDescent="0.25">
      <c r="B65" s="51"/>
      <c r="C65" s="14"/>
      <c r="D65" s="22"/>
      <c r="E65" s="22"/>
      <c r="F65" s="40"/>
      <c r="G65" s="239" t="str">
        <f t="shared" si="1"/>
        <v/>
      </c>
    </row>
    <row r="66" spans="2:7" x14ac:dyDescent="0.25">
      <c r="B66" s="51" t="s">
        <v>58</v>
      </c>
      <c r="C66" s="14" t="s">
        <v>59</v>
      </c>
      <c r="D66" s="22" t="s">
        <v>11</v>
      </c>
      <c r="E66" s="22">
        <v>1</v>
      </c>
      <c r="F66" s="40"/>
      <c r="G66" s="239">
        <f t="shared" si="1"/>
        <v>0</v>
      </c>
    </row>
    <row r="67" spans="2:7" x14ac:dyDescent="0.25">
      <c r="B67" s="51"/>
      <c r="C67" s="14"/>
      <c r="D67" s="22"/>
      <c r="E67" s="22"/>
      <c r="F67" s="40"/>
      <c r="G67" s="239" t="str">
        <f t="shared" si="1"/>
        <v/>
      </c>
    </row>
    <row r="68" spans="2:7" x14ac:dyDescent="0.25">
      <c r="B68" s="51" t="s">
        <v>60</v>
      </c>
      <c r="C68" s="14" t="s">
        <v>61</v>
      </c>
      <c r="D68" s="22" t="s">
        <v>23</v>
      </c>
      <c r="E68" s="22">
        <v>18</v>
      </c>
      <c r="F68" s="40"/>
      <c r="G68" s="239">
        <f t="shared" si="1"/>
        <v>0</v>
      </c>
    </row>
    <row r="69" spans="2:7" x14ac:dyDescent="0.25">
      <c r="B69" s="51"/>
      <c r="C69" s="14"/>
      <c r="D69" s="22"/>
      <c r="E69" s="22"/>
      <c r="F69" s="40"/>
      <c r="G69" s="239" t="str">
        <f t="shared" si="1"/>
        <v/>
      </c>
    </row>
    <row r="70" spans="2:7" x14ac:dyDescent="0.25">
      <c r="B70" s="71" t="s">
        <v>62</v>
      </c>
      <c r="C70" s="20" t="s">
        <v>63</v>
      </c>
      <c r="D70" s="22"/>
      <c r="E70" s="22"/>
      <c r="F70" s="40"/>
      <c r="G70" s="239" t="str">
        <f t="shared" si="1"/>
        <v/>
      </c>
    </row>
    <row r="71" spans="2:7" x14ac:dyDescent="0.25">
      <c r="B71" s="51"/>
      <c r="C71" s="14"/>
      <c r="D71" s="22"/>
      <c r="E71" s="22"/>
      <c r="F71" s="40"/>
      <c r="G71" s="239" t="str">
        <f t="shared" si="1"/>
        <v/>
      </c>
    </row>
    <row r="72" spans="2:7" x14ac:dyDescent="0.25">
      <c r="B72" s="51" t="s">
        <v>64</v>
      </c>
      <c r="C72" s="14" t="s">
        <v>67</v>
      </c>
      <c r="D72" s="22" t="s">
        <v>70</v>
      </c>
      <c r="E72" s="22">
        <v>50</v>
      </c>
      <c r="F72" s="49"/>
      <c r="G72" s="239">
        <f t="shared" si="1"/>
        <v>0</v>
      </c>
    </row>
    <row r="73" spans="2:7" x14ac:dyDescent="0.25">
      <c r="B73" s="51"/>
      <c r="C73" s="14"/>
      <c r="D73" s="22"/>
      <c r="E73" s="22"/>
      <c r="F73" s="40"/>
      <c r="G73" s="239" t="str">
        <f t="shared" si="1"/>
        <v/>
      </c>
    </row>
    <row r="74" spans="2:7" x14ac:dyDescent="0.25">
      <c r="B74" s="51" t="s">
        <v>65</v>
      </c>
      <c r="C74" s="14" t="s">
        <v>68</v>
      </c>
      <c r="D74" s="22" t="s">
        <v>550</v>
      </c>
      <c r="E74" s="22">
        <v>100000</v>
      </c>
      <c r="F74" s="40">
        <v>1</v>
      </c>
      <c r="G74" s="239">
        <f t="shared" si="1"/>
        <v>100000</v>
      </c>
    </row>
    <row r="75" spans="2:7" x14ac:dyDescent="0.25">
      <c r="B75" s="51"/>
      <c r="C75" s="14"/>
      <c r="D75" s="22"/>
      <c r="E75" s="22"/>
      <c r="F75" s="40"/>
      <c r="G75" s="239" t="str">
        <f t="shared" si="1"/>
        <v/>
      </c>
    </row>
    <row r="76" spans="2:7" ht="26.4" x14ac:dyDescent="0.25">
      <c r="B76" s="51" t="s">
        <v>66</v>
      </c>
      <c r="C76" s="14" t="s">
        <v>69</v>
      </c>
      <c r="D76" s="22" t="s">
        <v>54</v>
      </c>
      <c r="E76" s="174">
        <f>G74</f>
        <v>100000</v>
      </c>
      <c r="F76" s="175"/>
      <c r="G76" s="239">
        <f t="shared" si="1"/>
        <v>0</v>
      </c>
    </row>
    <row r="77" spans="2:7" x14ac:dyDescent="0.25">
      <c r="B77" s="51"/>
      <c r="C77" s="14"/>
      <c r="D77" s="22"/>
      <c r="E77" s="22"/>
      <c r="F77" s="40"/>
      <c r="G77" s="239" t="str">
        <f t="shared" si="1"/>
        <v/>
      </c>
    </row>
    <row r="78" spans="2:7" x14ac:dyDescent="0.25">
      <c r="B78" s="71" t="s">
        <v>71</v>
      </c>
      <c r="C78" s="20" t="s">
        <v>72</v>
      </c>
      <c r="D78" s="22"/>
      <c r="E78" s="22"/>
      <c r="F78" s="40"/>
      <c r="G78" s="239" t="str">
        <f t="shared" si="1"/>
        <v/>
      </c>
    </row>
    <row r="79" spans="2:7" x14ac:dyDescent="0.25">
      <c r="B79" s="51"/>
      <c r="C79" s="14"/>
      <c r="D79" s="22"/>
      <c r="E79" s="22"/>
      <c r="F79" s="49"/>
      <c r="G79" s="240" t="str">
        <f t="shared" si="1"/>
        <v/>
      </c>
    </row>
    <row r="80" spans="2:7" x14ac:dyDescent="0.25">
      <c r="B80" s="51" t="s">
        <v>73</v>
      </c>
      <c r="C80" s="14" t="s">
        <v>74</v>
      </c>
      <c r="D80" s="22"/>
      <c r="E80" s="22"/>
      <c r="F80" s="49"/>
      <c r="G80" s="240" t="str">
        <f t="shared" si="1"/>
        <v/>
      </c>
    </row>
    <row r="81" spans="2:7" x14ac:dyDescent="0.25">
      <c r="B81" s="51"/>
      <c r="C81" s="14"/>
      <c r="D81" s="22"/>
      <c r="E81" s="22"/>
      <c r="F81" s="49"/>
      <c r="G81" s="240" t="str">
        <f t="shared" si="1"/>
        <v/>
      </c>
    </row>
    <row r="82" spans="2:7" x14ac:dyDescent="0.25">
      <c r="B82" s="51" t="s">
        <v>75</v>
      </c>
      <c r="C82" s="14" t="s">
        <v>76</v>
      </c>
      <c r="D82" s="22" t="s">
        <v>323</v>
      </c>
      <c r="E82" s="22">
        <v>40</v>
      </c>
      <c r="F82" s="49"/>
      <c r="G82" s="240">
        <f t="shared" si="1"/>
        <v>0</v>
      </c>
    </row>
    <row r="83" spans="2:7" x14ac:dyDescent="0.25">
      <c r="B83" s="51"/>
      <c r="C83" s="14"/>
      <c r="D83" s="22"/>
      <c r="E83" s="22"/>
      <c r="F83" s="49"/>
      <c r="G83" s="240" t="str">
        <f t="shared" si="1"/>
        <v/>
      </c>
    </row>
    <row r="84" spans="2:7" x14ac:dyDescent="0.25">
      <c r="B84" s="51" t="s">
        <v>77</v>
      </c>
      <c r="C84" s="14" t="s">
        <v>82</v>
      </c>
      <c r="D84" s="22" t="s">
        <v>323</v>
      </c>
      <c r="E84" s="22">
        <v>30</v>
      </c>
      <c r="F84" s="49"/>
      <c r="G84" s="240">
        <f t="shared" si="1"/>
        <v>0</v>
      </c>
    </row>
    <row r="85" spans="2:7" x14ac:dyDescent="0.25">
      <c r="B85" s="51"/>
      <c r="C85" s="14"/>
      <c r="D85" s="22"/>
      <c r="E85" s="22"/>
      <c r="F85" s="49"/>
      <c r="G85" s="240" t="str">
        <f t="shared" ref="G85:G108" si="2">IF(D85="","",E85*F85)</f>
        <v/>
      </c>
    </row>
    <row r="86" spans="2:7" x14ac:dyDescent="0.25">
      <c r="B86" s="51" t="s">
        <v>78</v>
      </c>
      <c r="C86" s="14" t="s">
        <v>83</v>
      </c>
      <c r="D86" s="22" t="s">
        <v>323</v>
      </c>
      <c r="E86" s="22">
        <v>10</v>
      </c>
      <c r="F86" s="49"/>
      <c r="G86" s="240">
        <f t="shared" si="2"/>
        <v>0</v>
      </c>
    </row>
    <row r="87" spans="2:7" x14ac:dyDescent="0.25">
      <c r="B87" s="51"/>
      <c r="C87" s="14"/>
      <c r="D87" s="22"/>
      <c r="E87" s="22"/>
      <c r="F87" s="49"/>
      <c r="G87" s="240" t="str">
        <f t="shared" si="2"/>
        <v/>
      </c>
    </row>
    <row r="88" spans="2:7" x14ac:dyDescent="0.25">
      <c r="B88" s="51" t="s">
        <v>79</v>
      </c>
      <c r="C88" s="14" t="s">
        <v>84</v>
      </c>
      <c r="D88" s="22" t="s">
        <v>323</v>
      </c>
      <c r="E88" s="22">
        <v>10</v>
      </c>
      <c r="F88" s="49"/>
      <c r="G88" s="240">
        <f t="shared" si="2"/>
        <v>0</v>
      </c>
    </row>
    <row r="89" spans="2:7" x14ac:dyDescent="0.25">
      <c r="B89" s="51"/>
      <c r="C89" s="14"/>
      <c r="D89" s="22"/>
      <c r="E89" s="22"/>
      <c r="F89" s="49"/>
      <c r="G89" s="240" t="str">
        <f t="shared" si="2"/>
        <v/>
      </c>
    </row>
    <row r="90" spans="2:7" x14ac:dyDescent="0.25">
      <c r="B90" s="51" t="s">
        <v>80</v>
      </c>
      <c r="C90" s="14" t="s">
        <v>85</v>
      </c>
      <c r="D90" s="22" t="s">
        <v>323</v>
      </c>
      <c r="E90" s="22">
        <v>10</v>
      </c>
      <c r="F90" s="49"/>
      <c r="G90" s="240">
        <f t="shared" si="2"/>
        <v>0</v>
      </c>
    </row>
    <row r="91" spans="2:7" x14ac:dyDescent="0.25">
      <c r="B91" s="51"/>
      <c r="C91" s="14"/>
      <c r="D91" s="22"/>
      <c r="E91" s="22"/>
      <c r="F91" s="49"/>
      <c r="G91" s="240" t="str">
        <f t="shared" si="2"/>
        <v/>
      </c>
    </row>
    <row r="92" spans="2:7" x14ac:dyDescent="0.25">
      <c r="B92" s="51" t="s">
        <v>81</v>
      </c>
      <c r="C92" s="14" t="s">
        <v>86</v>
      </c>
      <c r="D92" s="22" t="s">
        <v>323</v>
      </c>
      <c r="E92" s="22">
        <v>30</v>
      </c>
      <c r="F92" s="49"/>
      <c r="G92" s="240">
        <f t="shared" si="2"/>
        <v>0</v>
      </c>
    </row>
    <row r="93" spans="2:7" x14ac:dyDescent="0.25">
      <c r="B93" s="51"/>
      <c r="C93" s="14"/>
      <c r="D93" s="22"/>
      <c r="E93" s="22"/>
      <c r="F93" s="40"/>
      <c r="G93" s="239" t="str">
        <f t="shared" si="2"/>
        <v/>
      </c>
    </row>
    <row r="94" spans="2:7" ht="26.4" x14ac:dyDescent="0.25">
      <c r="B94" s="51" t="s">
        <v>87</v>
      </c>
      <c r="C94" s="14" t="s">
        <v>88</v>
      </c>
      <c r="D94" s="22"/>
      <c r="E94" s="22"/>
      <c r="F94" s="40"/>
      <c r="G94" s="239" t="str">
        <f t="shared" si="2"/>
        <v/>
      </c>
    </row>
    <row r="95" spans="2:7" x14ac:dyDescent="0.25">
      <c r="B95" s="51"/>
      <c r="C95" s="14"/>
      <c r="D95" s="22"/>
      <c r="E95" s="22"/>
      <c r="F95" s="40"/>
      <c r="G95" s="239" t="str">
        <f t="shared" si="2"/>
        <v/>
      </c>
    </row>
    <row r="96" spans="2:7" x14ac:dyDescent="0.25">
      <c r="B96" s="51" t="s">
        <v>75</v>
      </c>
      <c r="C96" s="14" t="s">
        <v>89</v>
      </c>
      <c r="D96" s="22" t="s">
        <v>323</v>
      </c>
      <c r="E96" s="22">
        <v>15</v>
      </c>
      <c r="F96" s="40"/>
      <c r="G96" s="239">
        <f t="shared" si="2"/>
        <v>0</v>
      </c>
    </row>
    <row r="97" spans="2:13" x14ac:dyDescent="0.25">
      <c r="B97" s="51"/>
      <c r="C97" s="14"/>
      <c r="D97" s="22"/>
      <c r="E97" s="22"/>
      <c r="F97" s="40"/>
      <c r="G97" s="239" t="str">
        <f t="shared" si="2"/>
        <v/>
      </c>
    </row>
    <row r="98" spans="2:13" x14ac:dyDescent="0.25">
      <c r="B98" s="51" t="s">
        <v>77</v>
      </c>
      <c r="C98" s="14" t="s">
        <v>90</v>
      </c>
      <c r="D98" s="22" t="s">
        <v>323</v>
      </c>
      <c r="E98" s="22">
        <v>15</v>
      </c>
      <c r="F98" s="40"/>
      <c r="G98" s="239">
        <f t="shared" si="2"/>
        <v>0</v>
      </c>
    </row>
    <row r="99" spans="2:13" x14ac:dyDescent="0.25">
      <c r="B99" s="51"/>
      <c r="C99" s="14"/>
      <c r="D99" s="22"/>
      <c r="E99" s="22"/>
      <c r="F99" s="40"/>
      <c r="G99" s="239" t="str">
        <f t="shared" si="2"/>
        <v/>
      </c>
    </row>
    <row r="100" spans="2:13" x14ac:dyDescent="0.25">
      <c r="B100" s="51" t="s">
        <v>78</v>
      </c>
      <c r="C100" s="14" t="s">
        <v>91</v>
      </c>
      <c r="D100" s="22" t="s">
        <v>323</v>
      </c>
      <c r="E100" s="22">
        <v>15</v>
      </c>
      <c r="F100" s="40"/>
      <c r="G100" s="239">
        <f t="shared" si="2"/>
        <v>0</v>
      </c>
    </row>
    <row r="101" spans="2:13" x14ac:dyDescent="0.25">
      <c r="B101" s="51"/>
      <c r="C101" s="14"/>
      <c r="D101" s="22"/>
      <c r="E101" s="22"/>
      <c r="F101" s="40"/>
      <c r="G101" s="239" t="str">
        <f t="shared" si="2"/>
        <v/>
      </c>
    </row>
    <row r="102" spans="2:13" x14ac:dyDescent="0.25">
      <c r="B102" s="51" t="s">
        <v>79</v>
      </c>
      <c r="C102" s="14" t="s">
        <v>92</v>
      </c>
      <c r="D102" s="22" t="s">
        <v>323</v>
      </c>
      <c r="E102" s="22">
        <v>15</v>
      </c>
      <c r="F102" s="40"/>
      <c r="G102" s="239">
        <f t="shared" si="2"/>
        <v>0</v>
      </c>
    </row>
    <row r="103" spans="2:13" x14ac:dyDescent="0.25">
      <c r="B103" s="51"/>
      <c r="C103" s="14"/>
      <c r="D103" s="22"/>
      <c r="E103" s="22"/>
      <c r="F103" s="40"/>
      <c r="G103" s="239" t="str">
        <f t="shared" si="2"/>
        <v/>
      </c>
    </row>
    <row r="104" spans="2:13" x14ac:dyDescent="0.25">
      <c r="B104" s="51" t="s">
        <v>80</v>
      </c>
      <c r="C104" s="14" t="s">
        <v>93</v>
      </c>
      <c r="D104" s="22" t="s">
        <v>323</v>
      </c>
      <c r="E104" s="22">
        <v>15</v>
      </c>
      <c r="F104" s="40"/>
      <c r="G104" s="239">
        <f t="shared" si="2"/>
        <v>0</v>
      </c>
    </row>
    <row r="105" spans="2:13" x14ac:dyDescent="0.25">
      <c r="B105" s="51"/>
      <c r="C105" s="14"/>
      <c r="D105" s="22"/>
      <c r="E105" s="22"/>
      <c r="F105" s="40"/>
      <c r="G105" s="239" t="str">
        <f t="shared" si="2"/>
        <v/>
      </c>
    </row>
    <row r="106" spans="2:13" x14ac:dyDescent="0.25">
      <c r="B106" s="51" t="s">
        <v>81</v>
      </c>
      <c r="C106" s="14" t="s">
        <v>94</v>
      </c>
      <c r="D106" s="22" t="s">
        <v>323</v>
      </c>
      <c r="E106" s="22">
        <v>50</v>
      </c>
      <c r="F106" s="40"/>
      <c r="G106" s="239">
        <f t="shared" si="2"/>
        <v>0</v>
      </c>
    </row>
    <row r="107" spans="2:13" x14ac:dyDescent="0.25">
      <c r="B107" s="51"/>
      <c r="C107" s="14"/>
      <c r="D107" s="22"/>
      <c r="E107" s="22"/>
      <c r="F107" s="40"/>
      <c r="G107" s="239" t="str">
        <f t="shared" si="2"/>
        <v/>
      </c>
    </row>
    <row r="108" spans="2:13" x14ac:dyDescent="0.25">
      <c r="B108" s="51" t="s">
        <v>95</v>
      </c>
      <c r="C108" s="14" t="s">
        <v>644</v>
      </c>
      <c r="D108" s="22" t="s">
        <v>323</v>
      </c>
      <c r="E108" s="22">
        <v>20</v>
      </c>
      <c r="F108" s="40"/>
      <c r="G108" s="239">
        <f t="shared" si="2"/>
        <v>0</v>
      </c>
    </row>
    <row r="109" spans="2:13" x14ac:dyDescent="0.25">
      <c r="B109" s="51"/>
      <c r="C109" s="14"/>
      <c r="D109" s="22"/>
      <c r="E109" s="22"/>
      <c r="F109" s="40"/>
      <c r="G109" s="239"/>
    </row>
    <row r="110" spans="2:13" x14ac:dyDescent="0.25">
      <c r="B110" s="51" t="s">
        <v>398</v>
      </c>
      <c r="C110" s="14" t="s">
        <v>645</v>
      </c>
      <c r="D110" s="22" t="s">
        <v>323</v>
      </c>
      <c r="E110" s="22">
        <v>50</v>
      </c>
      <c r="F110" s="40"/>
      <c r="G110" s="239">
        <f>IF(D110="","",E110*F110)</f>
        <v>0</v>
      </c>
    </row>
    <row r="111" spans="2:13" x14ac:dyDescent="0.25">
      <c r="B111" s="51"/>
      <c r="C111" s="14"/>
      <c r="D111" s="22"/>
      <c r="E111" s="22"/>
      <c r="F111" s="40"/>
      <c r="G111" s="239" t="str">
        <f>IF(D111="","",E111*F111)</f>
        <v/>
      </c>
    </row>
    <row r="112" spans="2:13" s="30" customFormat="1" ht="20.100000000000001" customHeight="1" x14ac:dyDescent="0.25">
      <c r="B112" s="78" t="str">
        <f>B53</f>
        <v>C1.2</v>
      </c>
      <c r="C112" s="32" t="s">
        <v>12</v>
      </c>
      <c r="D112" s="33"/>
      <c r="E112" s="34"/>
      <c r="F112" s="33"/>
      <c r="G112" s="238">
        <f>SUM(G62:G111)</f>
        <v>500000</v>
      </c>
      <c r="M112" s="210"/>
    </row>
    <row r="113" spans="2:13" x14ac:dyDescent="0.25">
      <c r="B113" s="260" t="str">
        <f>Client1</f>
        <v>Province of KwaZulu-Natal</v>
      </c>
      <c r="C113" s="260"/>
      <c r="D113" s="260"/>
      <c r="E113" s="261" t="str">
        <f>"Contract No. "&amp;ContractNo</f>
        <v>Contract No. ZNB01268/00000/00/HOD/INF/22/T</v>
      </c>
      <c r="F113" s="261"/>
      <c r="G113" s="261"/>
    </row>
    <row r="114" spans="2:13" x14ac:dyDescent="0.25">
      <c r="B114" s="260" t="str">
        <f>Client2</f>
        <v>Department of Transport</v>
      </c>
      <c r="C114" s="260"/>
      <c r="D114" s="260"/>
      <c r="E114" s="261"/>
      <c r="F114" s="261"/>
      <c r="G114" s="261"/>
    </row>
    <row r="115" spans="2:13" x14ac:dyDescent="0.25">
      <c r="B115" s="263"/>
      <c r="C115" s="263"/>
      <c r="D115" s="263"/>
      <c r="E115" s="262"/>
      <c r="F115" s="262"/>
      <c r="G115" s="262"/>
    </row>
    <row r="116" spans="2:13" x14ac:dyDescent="0.25">
      <c r="B116" s="264" t="s">
        <v>8</v>
      </c>
      <c r="C116" s="265"/>
      <c r="D116" s="265"/>
      <c r="E116" s="265"/>
      <c r="F116" s="265"/>
      <c r="G116" s="266" t="str">
        <f>G57</f>
        <v>CHAPTER C1.2</v>
      </c>
    </row>
    <row r="117" spans="2:13" x14ac:dyDescent="0.25">
      <c r="B117" s="267" t="str">
        <f>ContractDescription</f>
        <v>THE UPGRADE OF P129 FROM GRAVEL TO BLACKTOP FROM KM 3.00 TO KM 6.00</v>
      </c>
      <c r="C117" s="268"/>
      <c r="D117" s="268"/>
      <c r="E117" s="268"/>
      <c r="F117" s="268"/>
      <c r="G117" s="261"/>
    </row>
    <row r="118" spans="2:13" x14ac:dyDescent="0.25">
      <c r="B118" s="267"/>
      <c r="C118" s="268"/>
      <c r="D118" s="268"/>
      <c r="E118" s="268"/>
      <c r="F118" s="268"/>
      <c r="G118" s="261"/>
    </row>
    <row r="119" spans="2:13" x14ac:dyDescent="0.25">
      <c r="B119" s="269"/>
      <c r="C119" s="270"/>
      <c r="D119" s="270"/>
      <c r="E119" s="270"/>
      <c r="F119" s="270"/>
      <c r="G119" s="262"/>
    </row>
    <row r="120" spans="2:13" s="9" customFormat="1" ht="24.9" customHeight="1" x14ac:dyDescent="0.25">
      <c r="B120" s="72" t="s">
        <v>0</v>
      </c>
      <c r="C120" s="11" t="s">
        <v>1</v>
      </c>
      <c r="D120" s="11" t="s">
        <v>2</v>
      </c>
      <c r="E120" s="11" t="s">
        <v>3</v>
      </c>
      <c r="F120" s="11" t="s">
        <v>4</v>
      </c>
      <c r="G120" s="237" t="s">
        <v>5</v>
      </c>
      <c r="M120" s="209"/>
    </row>
    <row r="121" spans="2:13" s="30" customFormat="1" ht="20.100000000000001" customHeight="1" x14ac:dyDescent="0.25">
      <c r="B121" s="78"/>
      <c r="C121" s="32" t="s">
        <v>55</v>
      </c>
      <c r="D121" s="33"/>
      <c r="E121" s="34"/>
      <c r="F121" s="33"/>
      <c r="G121" s="238">
        <f>G112</f>
        <v>500000</v>
      </c>
      <c r="M121" s="210"/>
    </row>
    <row r="122" spans="2:13" x14ac:dyDescent="0.25">
      <c r="B122" s="73"/>
      <c r="C122" s="14"/>
      <c r="D122" s="22"/>
      <c r="E122" s="22"/>
      <c r="F122" s="40"/>
      <c r="G122" s="239"/>
    </row>
    <row r="123" spans="2:13" x14ac:dyDescent="0.25">
      <c r="B123" s="73" t="s">
        <v>96</v>
      </c>
      <c r="C123" s="14" t="s">
        <v>97</v>
      </c>
      <c r="D123" s="22"/>
      <c r="E123" s="22"/>
      <c r="F123" s="40"/>
      <c r="G123" s="239" t="str">
        <f t="shared" ref="G123:G141" si="3">IF(D123="","",E123*F123)</f>
        <v/>
      </c>
    </row>
    <row r="124" spans="2:13" x14ac:dyDescent="0.25">
      <c r="B124" s="73"/>
      <c r="C124" s="14"/>
      <c r="D124" s="22"/>
      <c r="E124" s="22"/>
      <c r="F124" s="40"/>
      <c r="G124" s="239" t="str">
        <f t="shared" si="3"/>
        <v/>
      </c>
    </row>
    <row r="125" spans="2:13" x14ac:dyDescent="0.25">
      <c r="B125" s="73" t="s">
        <v>75</v>
      </c>
      <c r="C125" s="14" t="s">
        <v>98</v>
      </c>
      <c r="D125" s="22" t="s">
        <v>43</v>
      </c>
      <c r="E125" s="22">
        <v>1000</v>
      </c>
      <c r="F125" s="40"/>
      <c r="G125" s="239">
        <f t="shared" si="3"/>
        <v>0</v>
      </c>
    </row>
    <row r="126" spans="2:13" x14ac:dyDescent="0.25">
      <c r="B126" s="73"/>
      <c r="C126" s="14"/>
      <c r="D126" s="22"/>
      <c r="E126" s="22"/>
      <c r="F126" s="40"/>
      <c r="G126" s="239" t="str">
        <f t="shared" si="3"/>
        <v/>
      </c>
    </row>
    <row r="127" spans="2:13" x14ac:dyDescent="0.25">
      <c r="B127" s="73" t="s">
        <v>77</v>
      </c>
      <c r="C127" s="14" t="s">
        <v>99</v>
      </c>
      <c r="D127" s="22" t="s">
        <v>43</v>
      </c>
      <c r="E127" s="22">
        <v>1000</v>
      </c>
      <c r="F127" s="40"/>
      <c r="G127" s="239">
        <f t="shared" si="3"/>
        <v>0</v>
      </c>
    </row>
    <row r="128" spans="2:13" x14ac:dyDescent="0.25">
      <c r="B128" s="73"/>
      <c r="C128" s="14"/>
      <c r="D128" s="22"/>
      <c r="E128" s="22"/>
      <c r="F128" s="40"/>
      <c r="G128" s="239" t="str">
        <f t="shared" si="3"/>
        <v/>
      </c>
    </row>
    <row r="129" spans="2:13" x14ac:dyDescent="0.25">
      <c r="B129" s="73" t="s">
        <v>100</v>
      </c>
      <c r="C129" s="14" t="s">
        <v>101</v>
      </c>
      <c r="D129" s="22" t="s">
        <v>43</v>
      </c>
      <c r="E129" s="22">
        <v>1000</v>
      </c>
      <c r="F129" s="40"/>
      <c r="G129" s="239">
        <f t="shared" si="3"/>
        <v>0</v>
      </c>
    </row>
    <row r="130" spans="2:13" x14ac:dyDescent="0.25">
      <c r="B130" s="73"/>
      <c r="C130" s="14"/>
      <c r="D130" s="22"/>
      <c r="E130" s="22"/>
      <c r="F130" s="40"/>
      <c r="G130" s="239" t="str">
        <f t="shared" si="3"/>
        <v/>
      </c>
    </row>
    <row r="131" spans="2:13" x14ac:dyDescent="0.25">
      <c r="B131" s="73" t="s">
        <v>102</v>
      </c>
      <c r="C131" s="14" t="s">
        <v>103</v>
      </c>
      <c r="D131" s="22"/>
      <c r="E131" s="22"/>
      <c r="F131" s="40"/>
      <c r="G131" s="239" t="str">
        <f t="shared" si="3"/>
        <v/>
      </c>
    </row>
    <row r="132" spans="2:13" x14ac:dyDescent="0.25">
      <c r="B132" s="73"/>
      <c r="C132" s="14"/>
      <c r="D132" s="22"/>
      <c r="E132" s="22"/>
      <c r="F132" s="40"/>
      <c r="G132" s="239" t="str">
        <f t="shared" si="3"/>
        <v/>
      </c>
    </row>
    <row r="133" spans="2:13" x14ac:dyDescent="0.25">
      <c r="B133" s="73" t="s">
        <v>75</v>
      </c>
      <c r="C133" s="14" t="s">
        <v>104</v>
      </c>
      <c r="D133" s="22" t="s">
        <v>550</v>
      </c>
      <c r="E133" s="22">
        <v>50000</v>
      </c>
      <c r="F133" s="40">
        <v>1</v>
      </c>
      <c r="G133" s="239">
        <f t="shared" si="3"/>
        <v>50000</v>
      </c>
    </row>
    <row r="134" spans="2:13" x14ac:dyDescent="0.25">
      <c r="B134" s="73"/>
      <c r="C134" s="14"/>
      <c r="D134" s="22"/>
      <c r="E134" s="22"/>
      <c r="F134" s="40"/>
      <c r="G134" s="239" t="str">
        <f t="shared" si="3"/>
        <v/>
      </c>
    </row>
    <row r="135" spans="2:13" ht="26.4" x14ac:dyDescent="0.25">
      <c r="B135" s="73" t="s">
        <v>77</v>
      </c>
      <c r="C135" s="14" t="s">
        <v>105</v>
      </c>
      <c r="D135" s="22" t="s">
        <v>54</v>
      </c>
      <c r="E135" s="174">
        <f>G133</f>
        <v>50000</v>
      </c>
      <c r="F135" s="175"/>
      <c r="G135" s="239">
        <f t="shared" si="3"/>
        <v>0</v>
      </c>
    </row>
    <row r="136" spans="2:13" x14ac:dyDescent="0.25">
      <c r="B136" s="73"/>
      <c r="C136" s="14"/>
      <c r="D136" s="22"/>
      <c r="E136" s="22"/>
      <c r="F136" s="40"/>
      <c r="G136" s="239" t="str">
        <f t="shared" si="3"/>
        <v/>
      </c>
    </row>
    <row r="137" spans="2:13" s="123" customFormat="1" x14ac:dyDescent="0.25">
      <c r="B137" s="197" t="s">
        <v>106</v>
      </c>
      <c r="C137" s="20" t="s">
        <v>107</v>
      </c>
      <c r="D137" s="22"/>
      <c r="E137" s="22"/>
      <c r="F137" s="40"/>
      <c r="G137" s="239" t="str">
        <f t="shared" si="3"/>
        <v/>
      </c>
      <c r="M137" s="211"/>
    </row>
    <row r="138" spans="2:13" s="123" customFormat="1" x14ac:dyDescent="0.25">
      <c r="B138" s="73"/>
      <c r="C138" s="14"/>
      <c r="D138" s="22"/>
      <c r="E138" s="22"/>
      <c r="F138" s="40"/>
      <c r="G138" s="239" t="str">
        <f t="shared" si="3"/>
        <v/>
      </c>
      <c r="M138" s="211"/>
    </row>
    <row r="139" spans="2:13" s="123" customFormat="1" ht="26.4" x14ac:dyDescent="0.25">
      <c r="B139" s="73" t="s">
        <v>108</v>
      </c>
      <c r="C139" s="14" t="s">
        <v>110</v>
      </c>
      <c r="D139" s="22" t="s">
        <v>550</v>
      </c>
      <c r="E139" s="22">
        <v>100000</v>
      </c>
      <c r="F139" s="40">
        <v>1</v>
      </c>
      <c r="G139" s="239">
        <f t="shared" si="3"/>
        <v>100000</v>
      </c>
      <c r="M139" s="211"/>
    </row>
    <row r="140" spans="2:13" s="123" customFormat="1" x14ac:dyDescent="0.25">
      <c r="B140" s="73"/>
      <c r="C140" s="14"/>
      <c r="D140" s="22"/>
      <c r="E140" s="22"/>
      <c r="F140" s="40"/>
      <c r="G140" s="239" t="str">
        <f t="shared" si="3"/>
        <v/>
      </c>
      <c r="M140" s="211"/>
    </row>
    <row r="141" spans="2:13" s="123" customFormat="1" ht="26.4" x14ac:dyDescent="0.25">
      <c r="B141" s="73" t="s">
        <v>109</v>
      </c>
      <c r="C141" s="14" t="s">
        <v>111</v>
      </c>
      <c r="D141" s="22" t="s">
        <v>54</v>
      </c>
      <c r="E141" s="174">
        <f>G139</f>
        <v>100000</v>
      </c>
      <c r="F141" s="175"/>
      <c r="G141" s="239">
        <f t="shared" si="3"/>
        <v>0</v>
      </c>
      <c r="M141" s="211"/>
    </row>
    <row r="142" spans="2:13" x14ac:dyDescent="0.25">
      <c r="B142" s="73"/>
      <c r="C142" s="14"/>
      <c r="D142" s="22"/>
      <c r="E142" s="22"/>
      <c r="F142" s="40"/>
      <c r="G142" s="239"/>
    </row>
    <row r="143" spans="2:13" ht="36" x14ac:dyDescent="0.25">
      <c r="B143" s="246" t="s">
        <v>730</v>
      </c>
      <c r="C143" s="247" t="s">
        <v>731</v>
      </c>
      <c r="D143" s="245"/>
      <c r="E143" s="22"/>
      <c r="F143" s="40"/>
      <c r="G143" s="239"/>
    </row>
    <row r="144" spans="2:13" x14ac:dyDescent="0.25">
      <c r="B144" s="73"/>
      <c r="C144" s="14"/>
      <c r="D144" s="22"/>
      <c r="E144" s="22"/>
      <c r="F144" s="40"/>
      <c r="G144" s="239"/>
    </row>
    <row r="145" spans="2:7" x14ac:dyDescent="0.25">
      <c r="B145" s="244" t="s">
        <v>723</v>
      </c>
      <c r="C145" s="248" t="s">
        <v>732</v>
      </c>
      <c r="D145" s="251" t="s">
        <v>550</v>
      </c>
      <c r="E145" s="22">
        <v>100000</v>
      </c>
      <c r="F145" s="40">
        <v>1</v>
      </c>
      <c r="G145" s="239">
        <f>E145*F145</f>
        <v>100000</v>
      </c>
    </row>
    <row r="146" spans="2:7" ht="26.4" x14ac:dyDescent="0.25">
      <c r="B146" s="244"/>
      <c r="C146" s="248" t="s">
        <v>766</v>
      </c>
      <c r="D146" s="22" t="s">
        <v>54</v>
      </c>
      <c r="E146" s="22">
        <f>E145</f>
        <v>100000</v>
      </c>
      <c r="F146" s="175"/>
      <c r="G146" s="239">
        <f t="shared" ref="G146" si="4">IF(D146="","",E146*F146)</f>
        <v>0</v>
      </c>
    </row>
    <row r="147" spans="2:7" x14ac:dyDescent="0.25">
      <c r="B147" s="244" t="s">
        <v>724</v>
      </c>
      <c r="C147" s="248" t="s">
        <v>733</v>
      </c>
      <c r="D147" s="251" t="s">
        <v>550</v>
      </c>
      <c r="E147" s="22">
        <v>50000</v>
      </c>
      <c r="F147" s="40">
        <v>1</v>
      </c>
      <c r="G147" s="239">
        <f t="shared" ref="G147:G157" si="5">E147*F147</f>
        <v>50000</v>
      </c>
    </row>
    <row r="148" spans="2:7" ht="26.4" x14ac:dyDescent="0.25">
      <c r="B148" s="244"/>
      <c r="C148" s="248" t="s">
        <v>767</v>
      </c>
      <c r="D148" s="22" t="s">
        <v>54</v>
      </c>
      <c r="E148" s="22">
        <f>E147</f>
        <v>50000</v>
      </c>
      <c r="F148" s="175"/>
      <c r="G148" s="239">
        <f t="shared" ref="G148" si="6">IF(D148="","",E148*F148)</f>
        <v>0</v>
      </c>
    </row>
    <row r="149" spans="2:7" x14ac:dyDescent="0.25">
      <c r="B149" s="244" t="s">
        <v>725</v>
      </c>
      <c r="C149" s="248" t="s">
        <v>44</v>
      </c>
      <c r="D149" s="251" t="s">
        <v>550</v>
      </c>
      <c r="E149" s="22">
        <v>50000</v>
      </c>
      <c r="F149" s="40">
        <v>1</v>
      </c>
      <c r="G149" s="239">
        <f t="shared" si="5"/>
        <v>50000</v>
      </c>
    </row>
    <row r="150" spans="2:7" ht="26.4" x14ac:dyDescent="0.25">
      <c r="B150" s="244"/>
      <c r="C150" s="248" t="s">
        <v>768</v>
      </c>
      <c r="D150" s="22" t="s">
        <v>54</v>
      </c>
      <c r="E150" s="22">
        <f>E149</f>
        <v>50000</v>
      </c>
      <c r="F150" s="175"/>
      <c r="G150" s="239">
        <f t="shared" ref="G150" si="7">IF(D150="","",E150*F150)</f>
        <v>0</v>
      </c>
    </row>
    <row r="151" spans="2:7" x14ac:dyDescent="0.25">
      <c r="B151" s="244" t="s">
        <v>726</v>
      </c>
      <c r="C151" s="248" t="s">
        <v>734</v>
      </c>
      <c r="D151" s="251" t="s">
        <v>550</v>
      </c>
      <c r="E151" s="22">
        <v>100000</v>
      </c>
      <c r="F151" s="40">
        <v>1</v>
      </c>
      <c r="G151" s="239">
        <f t="shared" si="5"/>
        <v>100000</v>
      </c>
    </row>
    <row r="152" spans="2:7" ht="26.4" x14ac:dyDescent="0.25">
      <c r="B152" s="244"/>
      <c r="C152" s="248" t="s">
        <v>769</v>
      </c>
      <c r="D152" s="22" t="s">
        <v>54</v>
      </c>
      <c r="E152" s="22">
        <f>E151</f>
        <v>100000</v>
      </c>
      <c r="F152" s="175"/>
      <c r="G152" s="239">
        <f t="shared" ref="G152" si="8">IF(D152="","",E152*F152)</f>
        <v>0</v>
      </c>
    </row>
    <row r="153" spans="2:7" x14ac:dyDescent="0.25">
      <c r="B153" s="244" t="s">
        <v>727</v>
      </c>
      <c r="C153" s="248" t="s">
        <v>735</v>
      </c>
      <c r="D153" s="251" t="s">
        <v>550</v>
      </c>
      <c r="E153" s="22">
        <v>50000</v>
      </c>
      <c r="F153" s="40">
        <v>1</v>
      </c>
      <c r="G153" s="239">
        <f t="shared" si="5"/>
        <v>50000</v>
      </c>
    </row>
    <row r="154" spans="2:7" ht="26.4" x14ac:dyDescent="0.25">
      <c r="B154" s="244"/>
      <c r="C154" s="248" t="s">
        <v>770</v>
      </c>
      <c r="D154" s="22" t="s">
        <v>54</v>
      </c>
      <c r="E154" s="22">
        <f>E153</f>
        <v>50000</v>
      </c>
      <c r="F154" s="175"/>
      <c r="G154" s="239">
        <f t="shared" ref="G154" si="9">IF(D154="","",E154*F154)</f>
        <v>0</v>
      </c>
    </row>
    <row r="155" spans="2:7" x14ac:dyDescent="0.25">
      <c r="B155" s="244" t="s">
        <v>728</v>
      </c>
      <c r="C155" s="248" t="s">
        <v>736</v>
      </c>
      <c r="D155" s="251" t="s">
        <v>550</v>
      </c>
      <c r="E155" s="22">
        <v>200000</v>
      </c>
      <c r="F155" s="40">
        <v>1</v>
      </c>
      <c r="G155" s="239">
        <f t="shared" si="5"/>
        <v>200000</v>
      </c>
    </row>
    <row r="156" spans="2:7" ht="26.4" x14ac:dyDescent="0.25">
      <c r="B156" s="249"/>
      <c r="C156" s="250" t="s">
        <v>771</v>
      </c>
      <c r="D156" s="22" t="s">
        <v>54</v>
      </c>
      <c r="E156" s="22">
        <f>E155</f>
        <v>200000</v>
      </c>
      <c r="F156" s="175"/>
      <c r="G156" s="239">
        <f t="shared" ref="G156" si="10">IF(D156="","",E156*F156)</f>
        <v>0</v>
      </c>
    </row>
    <row r="157" spans="2:7" x14ac:dyDescent="0.25">
      <c r="B157" s="249" t="s">
        <v>729</v>
      </c>
      <c r="C157" s="250" t="s">
        <v>737</v>
      </c>
      <c r="D157" s="251" t="s">
        <v>550</v>
      </c>
      <c r="E157" s="22">
        <v>50000</v>
      </c>
      <c r="F157" s="40">
        <v>1</v>
      </c>
      <c r="G157" s="239">
        <f t="shared" si="5"/>
        <v>50000</v>
      </c>
    </row>
    <row r="158" spans="2:7" ht="26.4" x14ac:dyDescent="0.25">
      <c r="B158" s="73"/>
      <c r="C158" s="14" t="s">
        <v>772</v>
      </c>
      <c r="D158" s="22" t="s">
        <v>54</v>
      </c>
      <c r="E158" s="22">
        <f>E157</f>
        <v>50000</v>
      </c>
      <c r="F158" s="175"/>
      <c r="G158" s="239">
        <f t="shared" ref="G158" si="11">IF(D158="","",E158*F158)</f>
        <v>0</v>
      </c>
    </row>
    <row r="159" spans="2:7" x14ac:dyDescent="0.25">
      <c r="B159" s="73"/>
      <c r="C159" s="14"/>
      <c r="D159" s="22"/>
      <c r="E159" s="22"/>
      <c r="F159" s="40"/>
      <c r="G159" s="239"/>
    </row>
    <row r="160" spans="2:7" x14ac:dyDescent="0.25">
      <c r="B160" s="73"/>
      <c r="C160" s="14"/>
      <c r="D160" s="22"/>
      <c r="E160" s="22"/>
      <c r="F160" s="40"/>
      <c r="G160" s="239"/>
    </row>
    <row r="161" spans="2:7" x14ac:dyDescent="0.25">
      <c r="B161" s="73"/>
      <c r="C161" s="14"/>
      <c r="D161" s="22"/>
      <c r="E161" s="22"/>
      <c r="F161" s="40"/>
      <c r="G161" s="239"/>
    </row>
    <row r="162" spans="2:7" x14ac:dyDescent="0.25">
      <c r="B162" s="73"/>
      <c r="C162" s="14"/>
      <c r="D162" s="22"/>
      <c r="E162" s="22"/>
      <c r="F162" s="40"/>
      <c r="G162" s="239"/>
    </row>
    <row r="163" spans="2:7" x14ac:dyDescent="0.25">
      <c r="B163" s="73"/>
      <c r="C163" s="14"/>
      <c r="D163" s="22"/>
      <c r="E163" s="22"/>
      <c r="F163" s="40"/>
      <c r="G163" s="239"/>
    </row>
    <row r="164" spans="2:7" x14ac:dyDescent="0.25">
      <c r="B164" s="73"/>
      <c r="C164" s="14"/>
      <c r="D164" s="22"/>
      <c r="E164" s="22"/>
      <c r="F164" s="40"/>
      <c r="G164" s="239"/>
    </row>
    <row r="165" spans="2:7" x14ac:dyDescent="0.25">
      <c r="B165" s="73"/>
      <c r="C165" s="14"/>
      <c r="D165" s="22"/>
      <c r="E165" s="22"/>
      <c r="F165" s="40"/>
      <c r="G165" s="239"/>
    </row>
    <row r="166" spans="2:7" x14ac:dyDescent="0.25">
      <c r="B166" s="73"/>
      <c r="C166" s="14"/>
      <c r="D166" s="22"/>
      <c r="E166" s="22"/>
      <c r="F166" s="40"/>
      <c r="G166" s="239"/>
    </row>
    <row r="167" spans="2:7" x14ac:dyDescent="0.25">
      <c r="B167" s="73"/>
      <c r="C167" s="14"/>
      <c r="D167" s="22"/>
      <c r="E167" s="22"/>
      <c r="F167" s="40"/>
      <c r="G167" s="239"/>
    </row>
    <row r="168" spans="2:7" x14ac:dyDescent="0.25">
      <c r="B168" s="73"/>
      <c r="C168" s="14"/>
      <c r="D168" s="22"/>
      <c r="E168" s="22"/>
      <c r="F168" s="40"/>
      <c r="G168" s="239"/>
    </row>
    <row r="169" spans="2:7" x14ac:dyDescent="0.25">
      <c r="B169" s="73"/>
      <c r="C169" s="14"/>
      <c r="D169" s="22"/>
      <c r="E169" s="22"/>
      <c r="F169" s="40"/>
      <c r="G169" s="239"/>
    </row>
    <row r="170" spans="2:7" x14ac:dyDescent="0.25">
      <c r="B170" s="73"/>
      <c r="C170" s="14"/>
      <c r="D170" s="22"/>
      <c r="E170" s="22"/>
      <c r="F170" s="40"/>
      <c r="G170" s="239"/>
    </row>
    <row r="171" spans="2:7" x14ac:dyDescent="0.25">
      <c r="B171" s="73"/>
      <c r="C171" s="14"/>
      <c r="D171" s="22"/>
      <c r="E171" s="22"/>
      <c r="F171" s="40"/>
      <c r="G171" s="239"/>
    </row>
    <row r="172" spans="2:7" x14ac:dyDescent="0.25">
      <c r="B172" s="73"/>
      <c r="C172" s="14"/>
      <c r="D172" s="22"/>
      <c r="E172" s="22"/>
      <c r="F172" s="40"/>
      <c r="G172" s="239"/>
    </row>
    <row r="173" spans="2:7" x14ac:dyDescent="0.25">
      <c r="B173" s="73"/>
      <c r="C173" s="14"/>
      <c r="D173" s="22"/>
      <c r="E173" s="22"/>
      <c r="F173" s="40"/>
      <c r="G173" s="239"/>
    </row>
    <row r="174" spans="2:7" x14ac:dyDescent="0.25">
      <c r="B174" s="73"/>
      <c r="C174" s="14"/>
      <c r="D174" s="22"/>
      <c r="E174" s="22"/>
      <c r="F174" s="40"/>
      <c r="G174" s="239"/>
    </row>
    <row r="175" spans="2:7" x14ac:dyDescent="0.25">
      <c r="B175" s="73"/>
      <c r="C175" s="14"/>
      <c r="D175" s="22"/>
      <c r="E175" s="22"/>
      <c r="F175" s="40"/>
      <c r="G175" s="239"/>
    </row>
    <row r="176" spans="2:7" x14ac:dyDescent="0.25">
      <c r="B176" s="73"/>
      <c r="C176" s="14"/>
      <c r="D176" s="22"/>
      <c r="E176" s="22"/>
      <c r="F176" s="40"/>
      <c r="G176" s="239" t="str">
        <f>IF(D176="","",E176*F176)</f>
        <v/>
      </c>
    </row>
    <row r="177" spans="2:13" s="30" customFormat="1" ht="24.9" customHeight="1" x14ac:dyDescent="0.25">
      <c r="B177" s="31" t="str">
        <f>B10</f>
        <v>C1.2</v>
      </c>
      <c r="C177" s="32" t="s">
        <v>608</v>
      </c>
      <c r="D177" s="33"/>
      <c r="E177" s="34"/>
      <c r="F177" s="33"/>
      <c r="G177" s="238">
        <f>SUM(G121:G176)</f>
        <v>1250000</v>
      </c>
      <c r="M177" s="210"/>
    </row>
    <row r="182" spans="2:13" x14ac:dyDescent="0.25">
      <c r="G182" s="258"/>
    </row>
  </sheetData>
  <mergeCells count="20">
    <mergeCell ref="B58:F60"/>
    <mergeCell ref="B54:D54"/>
    <mergeCell ref="E54:G56"/>
    <mergeCell ref="B55:D55"/>
    <mergeCell ref="B56:D56"/>
    <mergeCell ref="B57:F57"/>
    <mergeCell ref="E1:G3"/>
    <mergeCell ref="B1:D1"/>
    <mergeCell ref="B2:D2"/>
    <mergeCell ref="B3:D3"/>
    <mergeCell ref="B5:F7"/>
    <mergeCell ref="G4:G7"/>
    <mergeCell ref="B4:F4"/>
    <mergeCell ref="B113:D113"/>
    <mergeCell ref="E113:G115"/>
    <mergeCell ref="B114:D114"/>
    <mergeCell ref="B115:D115"/>
    <mergeCell ref="B116:F116"/>
    <mergeCell ref="G116:G119"/>
    <mergeCell ref="B117:F119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77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  <rowBreaks count="2" manualBreakCount="2">
    <brk id="53" max="7" man="1"/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B1:Q60"/>
  <sheetViews>
    <sheetView view="pageBreakPreview" topLeftCell="A49" zoomScale="70" zoomScaleNormal="125" zoomScaleSheetLayoutView="70" zoomScalePageLayoutView="125" workbookViewId="0">
      <selection activeCell="M21" sqref="M21"/>
    </sheetView>
  </sheetViews>
  <sheetFormatPr defaultColWidth="6.88671875" defaultRowHeight="13.2" x14ac:dyDescent="0.25"/>
  <cols>
    <col min="1" max="1" width="0.88671875" style="1" customWidth="1"/>
    <col min="2" max="2" width="11.6640625" style="37" customWidth="1"/>
    <col min="3" max="3" width="45.6640625" style="3" customWidth="1"/>
    <col min="4" max="4" width="13.6640625" style="4" customWidth="1"/>
    <col min="5" max="5" width="15.6640625" style="4" customWidth="1"/>
    <col min="6" max="6" width="15.6640625" style="1" customWidth="1"/>
    <col min="7" max="7" width="15.6640625" style="5" customWidth="1"/>
    <col min="8" max="8" width="0.88671875" style="5" customWidth="1"/>
    <col min="9" max="10" width="6.88671875" style="1"/>
    <col min="11" max="11" width="10.33203125" style="1" bestFit="1" customWidth="1"/>
    <col min="12" max="12" width="14" style="1" bestFit="1" customWidth="1"/>
    <col min="13" max="13" width="9.33203125" style="1" bestFit="1" customWidth="1"/>
    <col min="14" max="15" width="6.88671875" style="1"/>
    <col min="16" max="16" width="14.88671875" style="1" customWidth="1"/>
    <col min="17" max="17" width="19.33203125" style="1" customWidth="1"/>
    <col min="18" max="16384" width="6.88671875" style="1"/>
  </cols>
  <sheetData>
    <row r="1" spans="2:17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17" x14ac:dyDescent="0.25">
      <c r="B2" s="86" t="str">
        <f>Client2</f>
        <v>Department of Transport</v>
      </c>
    </row>
    <row r="3" spans="2:17" x14ac:dyDescent="0.25">
      <c r="B3" s="75"/>
      <c r="C3" s="75"/>
      <c r="D3" s="76"/>
      <c r="E3" s="76"/>
      <c r="F3" s="77"/>
      <c r="G3" s="88"/>
    </row>
    <row r="4" spans="2:17" x14ac:dyDescent="0.25">
      <c r="B4" s="264" t="s">
        <v>8</v>
      </c>
      <c r="C4" s="265"/>
      <c r="D4" s="265"/>
      <c r="E4" s="265"/>
      <c r="F4" s="265"/>
      <c r="G4" s="271" t="str">
        <f>"CHAPTER "&amp;B10</f>
        <v>CHAPTER C1.3</v>
      </c>
      <c r="H4" s="6"/>
    </row>
    <row r="5" spans="2:17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2"/>
      <c r="H5" s="8"/>
    </row>
    <row r="6" spans="2:17" ht="12.75" customHeight="1" x14ac:dyDescent="0.25">
      <c r="B6" s="267"/>
      <c r="C6" s="268"/>
      <c r="D6" s="268"/>
      <c r="E6" s="268"/>
      <c r="F6" s="268"/>
      <c r="G6" s="272"/>
      <c r="H6" s="8"/>
    </row>
    <row r="7" spans="2:17" ht="7.5" customHeight="1" x14ac:dyDescent="0.25">
      <c r="B7" s="269"/>
      <c r="C7" s="270"/>
      <c r="D7" s="270"/>
      <c r="E7" s="270"/>
      <c r="F7" s="270"/>
      <c r="G7" s="273"/>
      <c r="H7" s="8"/>
    </row>
    <row r="8" spans="2:17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17" x14ac:dyDescent="0.25">
      <c r="B9" s="51"/>
      <c r="C9" s="14"/>
      <c r="D9" s="15"/>
      <c r="E9" s="15"/>
      <c r="F9" s="16"/>
      <c r="G9" s="17" t="str">
        <f>IF(D9="","",E9*F9)</f>
        <v/>
      </c>
      <c r="H9" s="18"/>
    </row>
    <row r="10" spans="2:17" ht="26.4" x14ac:dyDescent="0.25">
      <c r="B10" s="71" t="s">
        <v>112</v>
      </c>
      <c r="C10" s="20" t="s">
        <v>113</v>
      </c>
      <c r="D10" s="22"/>
      <c r="E10" s="22"/>
      <c r="F10" s="42"/>
      <c r="G10" s="25" t="str">
        <f>IF(D10="","",E10*F10)</f>
        <v/>
      </c>
      <c r="H10" s="43"/>
    </row>
    <row r="11" spans="2:17" x14ac:dyDescent="0.25">
      <c r="B11" s="51"/>
      <c r="C11" s="14"/>
      <c r="D11" s="22"/>
      <c r="E11" s="22"/>
      <c r="F11" s="42"/>
      <c r="G11" s="25" t="str">
        <f>IF(D11="","",E11*F11)</f>
        <v/>
      </c>
      <c r="H11" s="43"/>
      <c r="L11" s="189"/>
    </row>
    <row r="12" spans="2:17" x14ac:dyDescent="0.25">
      <c r="B12" s="71" t="s">
        <v>114</v>
      </c>
      <c r="C12" s="20" t="s">
        <v>115</v>
      </c>
      <c r="D12" s="22"/>
      <c r="E12" s="22"/>
      <c r="F12" s="42"/>
      <c r="G12" s="25" t="str">
        <f>IF(D12="","",E12*F12)</f>
        <v/>
      </c>
      <c r="H12" s="43"/>
    </row>
    <row r="13" spans="2:17" x14ac:dyDescent="0.25">
      <c r="B13" s="51"/>
      <c r="C13" s="14"/>
      <c r="D13" s="22"/>
      <c r="E13" s="22"/>
      <c r="F13" s="42"/>
      <c r="G13" s="25" t="str">
        <f>IF(D13="","",E13*F13)</f>
        <v/>
      </c>
      <c r="H13" s="43"/>
      <c r="L13" s="189"/>
    </row>
    <row r="14" spans="2:17" x14ac:dyDescent="0.25">
      <c r="B14" s="51" t="s">
        <v>116</v>
      </c>
      <c r="C14" s="14" t="s">
        <v>118</v>
      </c>
      <c r="D14" s="22" t="s">
        <v>11</v>
      </c>
      <c r="E14" s="23">
        <v>1</v>
      </c>
      <c r="F14" s="180"/>
      <c r="G14" s="183">
        <f>F14*E14</f>
        <v>0</v>
      </c>
      <c r="H14" s="44"/>
      <c r="P14" s="205"/>
      <c r="Q14" s="95"/>
    </row>
    <row r="15" spans="2:17" x14ac:dyDescent="0.25">
      <c r="B15" s="51"/>
      <c r="C15" s="14"/>
      <c r="D15" s="22"/>
      <c r="E15" s="23"/>
      <c r="F15" s="180"/>
      <c r="G15" s="183"/>
      <c r="H15" s="44"/>
      <c r="P15" s="205"/>
      <c r="Q15" s="95"/>
    </row>
    <row r="16" spans="2:17" x14ac:dyDescent="0.25">
      <c r="B16" s="51" t="s">
        <v>786</v>
      </c>
      <c r="C16" s="14" t="s">
        <v>787</v>
      </c>
      <c r="D16" s="22" t="s">
        <v>11</v>
      </c>
      <c r="E16" s="23">
        <v>1</v>
      </c>
      <c r="F16" s="180"/>
      <c r="G16" s="183">
        <f>F16*E16</f>
        <v>0</v>
      </c>
      <c r="H16" s="44"/>
      <c r="P16" s="205"/>
      <c r="Q16" s="95"/>
    </row>
    <row r="17" spans="2:12" x14ac:dyDescent="0.25">
      <c r="B17" s="51"/>
      <c r="C17" s="14"/>
      <c r="D17" s="22"/>
      <c r="E17" s="23"/>
      <c r="F17" s="180"/>
      <c r="G17" s="183"/>
      <c r="H17" s="44"/>
    </row>
    <row r="18" spans="2:12" x14ac:dyDescent="0.25">
      <c r="B18" s="51" t="s">
        <v>117</v>
      </c>
      <c r="C18" s="14" t="s">
        <v>119</v>
      </c>
      <c r="D18" s="22" t="s">
        <v>23</v>
      </c>
      <c r="E18" s="23">
        <v>18</v>
      </c>
      <c r="F18" s="180"/>
      <c r="G18" s="183">
        <f>F18*E18</f>
        <v>0</v>
      </c>
      <c r="H18" s="44"/>
    </row>
    <row r="19" spans="2:12" x14ac:dyDescent="0.25">
      <c r="B19" s="51"/>
      <c r="C19" s="14"/>
      <c r="D19" s="22"/>
      <c r="E19" s="23"/>
      <c r="F19" s="42"/>
      <c r="G19" s="25" t="str">
        <f>IF(D19="","",E19*F19)</f>
        <v/>
      </c>
      <c r="H19" s="43"/>
    </row>
    <row r="20" spans="2:12" ht="15.6" x14ac:dyDescent="0.25">
      <c r="B20" s="71" t="s">
        <v>120</v>
      </c>
      <c r="C20" s="20" t="s">
        <v>121</v>
      </c>
      <c r="D20" s="22" t="s">
        <v>122</v>
      </c>
      <c r="E20" s="23">
        <v>10</v>
      </c>
      <c r="F20" s="131"/>
      <c r="G20" s="25">
        <f>IF(D20="","",E20*F20)</f>
        <v>0</v>
      </c>
      <c r="H20" s="43"/>
    </row>
    <row r="21" spans="2:12" x14ac:dyDescent="0.25">
      <c r="B21" s="51"/>
      <c r="C21" s="14"/>
      <c r="D21" s="22"/>
      <c r="E21" s="23"/>
      <c r="F21" s="42"/>
      <c r="G21" s="25" t="str">
        <f>IF(D21="","",E21*F21)</f>
        <v/>
      </c>
      <c r="H21" s="46"/>
    </row>
    <row r="22" spans="2:12" x14ac:dyDescent="0.25">
      <c r="B22" s="51"/>
      <c r="C22" s="14"/>
      <c r="D22" s="22"/>
      <c r="E22" s="22"/>
      <c r="F22" s="40"/>
      <c r="G22" s="25"/>
      <c r="H22" s="43"/>
      <c r="L22" s="189"/>
    </row>
    <row r="23" spans="2:12" x14ac:dyDescent="0.25">
      <c r="B23" s="51"/>
      <c r="C23" s="14"/>
      <c r="D23" s="22"/>
      <c r="E23" s="22"/>
      <c r="F23" s="40"/>
      <c r="G23" s="25"/>
      <c r="H23" s="43"/>
    </row>
    <row r="24" spans="2:12" x14ac:dyDescent="0.25">
      <c r="B24" s="51"/>
      <c r="C24" s="14"/>
      <c r="D24" s="22"/>
      <c r="E24" s="22"/>
      <c r="F24" s="40"/>
      <c r="G24" s="25"/>
      <c r="H24" s="43"/>
    </row>
    <row r="25" spans="2:12" x14ac:dyDescent="0.25">
      <c r="B25" s="51"/>
      <c r="C25" s="14"/>
      <c r="D25" s="22"/>
      <c r="E25" s="22"/>
      <c r="F25" s="40"/>
      <c r="G25" s="25"/>
      <c r="H25" s="43"/>
    </row>
    <row r="26" spans="2:12" x14ac:dyDescent="0.25">
      <c r="B26" s="51"/>
      <c r="C26" s="14"/>
      <c r="D26" s="22"/>
      <c r="E26" s="22"/>
      <c r="F26" s="40"/>
      <c r="G26" s="25"/>
      <c r="H26" s="43"/>
    </row>
    <row r="27" spans="2:12" x14ac:dyDescent="0.25">
      <c r="B27" s="51"/>
      <c r="C27" s="14"/>
      <c r="D27" s="22"/>
      <c r="E27" s="22"/>
      <c r="F27" s="40"/>
      <c r="G27" s="25"/>
      <c r="H27" s="43"/>
    </row>
    <row r="28" spans="2:12" x14ac:dyDescent="0.25">
      <c r="B28" s="51"/>
      <c r="C28" s="14"/>
      <c r="D28" s="22"/>
      <c r="E28" s="22"/>
      <c r="F28" s="40"/>
      <c r="G28" s="25"/>
      <c r="H28" s="43"/>
    </row>
    <row r="29" spans="2:12" x14ac:dyDescent="0.25">
      <c r="B29" s="51"/>
      <c r="C29" s="14"/>
      <c r="D29" s="22"/>
      <c r="E29" s="22"/>
      <c r="F29" s="40"/>
      <c r="G29" s="25"/>
      <c r="H29" s="43"/>
    </row>
    <row r="30" spans="2:12" x14ac:dyDescent="0.25">
      <c r="B30" s="51"/>
      <c r="C30" s="14"/>
      <c r="D30" s="22"/>
      <c r="E30" s="22"/>
      <c r="F30" s="40"/>
      <c r="G30" s="25"/>
      <c r="H30" s="43"/>
    </row>
    <row r="31" spans="2:12" x14ac:dyDescent="0.25">
      <c r="B31" s="51"/>
      <c r="C31" s="14"/>
      <c r="D31" s="22"/>
      <c r="E31" s="22"/>
      <c r="F31" s="40"/>
      <c r="G31" s="25"/>
      <c r="H31" s="43"/>
    </row>
    <row r="32" spans="2:12" x14ac:dyDescent="0.25">
      <c r="B32" s="51"/>
      <c r="C32" s="14"/>
      <c r="D32" s="22"/>
      <c r="E32" s="22"/>
      <c r="F32" s="40"/>
      <c r="G32" s="25"/>
      <c r="H32" s="43"/>
    </row>
    <row r="33" spans="2:8" x14ac:dyDescent="0.25">
      <c r="B33" s="51"/>
      <c r="C33" s="14"/>
      <c r="D33" s="22"/>
      <c r="E33" s="22"/>
      <c r="F33" s="40"/>
      <c r="G33" s="25"/>
      <c r="H33" s="43"/>
    </row>
    <row r="34" spans="2:8" x14ac:dyDescent="0.25">
      <c r="B34" s="51"/>
      <c r="C34" s="14"/>
      <c r="D34" s="22"/>
      <c r="E34" s="22"/>
      <c r="F34" s="40"/>
      <c r="G34" s="25"/>
      <c r="H34" s="43"/>
    </row>
    <row r="35" spans="2:8" x14ac:dyDescent="0.25">
      <c r="B35" s="51"/>
      <c r="C35" s="14"/>
      <c r="D35" s="22"/>
      <c r="E35" s="22"/>
      <c r="F35" s="40"/>
      <c r="G35" s="25"/>
      <c r="H35" s="43"/>
    </row>
    <row r="36" spans="2:8" x14ac:dyDescent="0.25">
      <c r="B36" s="51"/>
      <c r="C36" s="14"/>
      <c r="D36" s="22"/>
      <c r="E36" s="22"/>
      <c r="F36" s="40"/>
      <c r="G36" s="25"/>
      <c r="H36" s="43"/>
    </row>
    <row r="37" spans="2:8" x14ac:dyDescent="0.25">
      <c r="B37" s="51"/>
      <c r="C37" s="14"/>
      <c r="D37" s="22"/>
      <c r="E37" s="22"/>
      <c r="F37" s="40"/>
      <c r="G37" s="25"/>
      <c r="H37" s="43"/>
    </row>
    <row r="38" spans="2:8" x14ac:dyDescent="0.25">
      <c r="B38" s="51"/>
      <c r="C38" s="14"/>
      <c r="D38" s="22"/>
      <c r="E38" s="22"/>
      <c r="F38" s="40"/>
      <c r="G38" s="25"/>
      <c r="H38" s="43"/>
    </row>
    <row r="39" spans="2:8" x14ac:dyDescent="0.25">
      <c r="B39" s="51"/>
      <c r="C39" s="14"/>
      <c r="D39" s="22"/>
      <c r="E39" s="22"/>
      <c r="F39" s="40"/>
      <c r="G39" s="25"/>
      <c r="H39" s="43"/>
    </row>
    <row r="40" spans="2:8" x14ac:dyDescent="0.25">
      <c r="B40" s="51"/>
      <c r="C40" s="14"/>
      <c r="D40" s="22"/>
      <c r="E40" s="22"/>
      <c r="F40" s="40"/>
      <c r="G40" s="25"/>
      <c r="H40" s="43"/>
    </row>
    <row r="41" spans="2:8" x14ac:dyDescent="0.25">
      <c r="B41" s="51"/>
      <c r="C41" s="14"/>
      <c r="D41" s="22"/>
      <c r="E41" s="22"/>
      <c r="F41" s="40"/>
      <c r="G41" s="25"/>
      <c r="H41" s="43"/>
    </row>
    <row r="42" spans="2:8" x14ac:dyDescent="0.25">
      <c r="B42" s="51"/>
      <c r="C42" s="14"/>
      <c r="D42" s="22"/>
      <c r="E42" s="22"/>
      <c r="F42" s="40"/>
      <c r="G42" s="25"/>
      <c r="H42" s="43"/>
    </row>
    <row r="43" spans="2:8" x14ac:dyDescent="0.25">
      <c r="B43" s="51"/>
      <c r="C43" s="14"/>
      <c r="D43" s="22"/>
      <c r="E43" s="22"/>
      <c r="F43" s="40"/>
      <c r="G43" s="25"/>
      <c r="H43" s="43"/>
    </row>
    <row r="44" spans="2:8" x14ac:dyDescent="0.25">
      <c r="B44" s="51"/>
      <c r="C44" s="14"/>
      <c r="D44" s="22"/>
      <c r="E44" s="22"/>
      <c r="F44" s="40"/>
      <c r="G44" s="25"/>
      <c r="H44" s="43"/>
    </row>
    <row r="45" spans="2:8" x14ac:dyDescent="0.25">
      <c r="B45" s="51"/>
      <c r="C45" s="14"/>
      <c r="D45" s="22"/>
      <c r="E45" s="22"/>
      <c r="F45" s="40"/>
      <c r="G45" s="25"/>
      <c r="H45" s="43"/>
    </row>
    <row r="46" spans="2:8" x14ac:dyDescent="0.25">
      <c r="B46" s="51"/>
      <c r="C46" s="14"/>
      <c r="D46" s="22"/>
      <c r="E46" s="22"/>
      <c r="F46" s="40"/>
      <c r="G46" s="25"/>
      <c r="H46" s="43"/>
    </row>
    <row r="47" spans="2:8" x14ac:dyDescent="0.25">
      <c r="B47" s="51"/>
      <c r="C47" s="14"/>
      <c r="D47" s="22"/>
      <c r="E47" s="22"/>
      <c r="F47" s="40"/>
      <c r="G47" s="25"/>
      <c r="H47" s="43"/>
    </row>
    <row r="48" spans="2:8" x14ac:dyDescent="0.25">
      <c r="B48" s="51"/>
      <c r="C48" s="14"/>
      <c r="D48" s="22"/>
      <c r="E48" s="22"/>
      <c r="F48" s="40"/>
      <c r="G48" s="25"/>
      <c r="H48" s="43"/>
    </row>
    <row r="49" spans="2:8" x14ac:dyDescent="0.25">
      <c r="B49" s="51"/>
      <c r="C49" s="14"/>
      <c r="D49" s="22"/>
      <c r="E49" s="22"/>
      <c r="F49" s="40"/>
      <c r="G49" s="25"/>
      <c r="H49" s="43"/>
    </row>
    <row r="50" spans="2:8" x14ac:dyDescent="0.25">
      <c r="B50" s="51"/>
      <c r="C50" s="14"/>
      <c r="D50" s="22"/>
      <c r="E50" s="22"/>
      <c r="F50" s="40"/>
      <c r="G50" s="25"/>
      <c r="H50" s="43"/>
    </row>
    <row r="51" spans="2:8" x14ac:dyDescent="0.25">
      <c r="B51" s="51"/>
      <c r="C51" s="14"/>
      <c r="D51" s="22"/>
      <c r="E51" s="22"/>
      <c r="F51" s="40"/>
      <c r="G51" s="25"/>
      <c r="H51" s="43"/>
    </row>
    <row r="52" spans="2:8" x14ac:dyDescent="0.25">
      <c r="B52" s="51"/>
      <c r="C52" s="14"/>
      <c r="D52" s="22"/>
      <c r="E52" s="22"/>
      <c r="F52" s="40"/>
      <c r="G52" s="25"/>
      <c r="H52" s="43"/>
    </row>
    <row r="53" spans="2:8" x14ac:dyDescent="0.25">
      <c r="B53" s="51"/>
      <c r="C53" s="14"/>
      <c r="D53" s="22"/>
      <c r="E53" s="22"/>
      <c r="F53" s="40"/>
      <c r="G53" s="25"/>
      <c r="H53" s="43"/>
    </row>
    <row r="54" spans="2:8" x14ac:dyDescent="0.25">
      <c r="B54" s="51"/>
      <c r="C54" s="14"/>
      <c r="D54" s="22"/>
      <c r="E54" s="22"/>
      <c r="F54" s="40"/>
      <c r="G54" s="25"/>
      <c r="H54" s="43"/>
    </row>
    <row r="55" spans="2:8" x14ac:dyDescent="0.25">
      <c r="B55" s="51"/>
      <c r="C55" s="14"/>
      <c r="D55" s="22"/>
      <c r="E55" s="22"/>
      <c r="F55" s="40"/>
      <c r="G55" s="25"/>
      <c r="H55" s="43"/>
    </row>
    <row r="56" spans="2:8" x14ac:dyDescent="0.25">
      <c r="B56" s="51"/>
      <c r="C56" s="14"/>
      <c r="D56" s="22"/>
      <c r="E56" s="22"/>
      <c r="F56" s="40"/>
      <c r="G56" s="25"/>
      <c r="H56" s="43"/>
    </row>
    <row r="57" spans="2:8" x14ac:dyDescent="0.25">
      <c r="B57" s="51"/>
      <c r="C57" s="14"/>
      <c r="D57" s="22"/>
      <c r="E57" s="22"/>
      <c r="F57" s="40"/>
      <c r="G57" s="25"/>
      <c r="H57" s="43"/>
    </row>
    <row r="58" spans="2:8" x14ac:dyDescent="0.25">
      <c r="B58" s="51"/>
      <c r="C58" s="14"/>
      <c r="D58" s="22"/>
      <c r="E58" s="22"/>
      <c r="F58" s="40"/>
      <c r="G58" s="25"/>
      <c r="H58" s="43"/>
    </row>
    <row r="59" spans="2:8" x14ac:dyDescent="0.25">
      <c r="B59" s="51"/>
      <c r="C59" s="14"/>
      <c r="D59" s="22"/>
      <c r="E59" s="22"/>
      <c r="F59" s="40"/>
      <c r="G59" s="25"/>
      <c r="H59" s="43"/>
    </row>
    <row r="60" spans="2:8" s="30" customFormat="1" ht="24.9" customHeight="1" x14ac:dyDescent="0.25">
      <c r="B60" s="31" t="str">
        <f>B10</f>
        <v>C1.3</v>
      </c>
      <c r="C60" s="32" t="s">
        <v>609</v>
      </c>
      <c r="D60" s="33"/>
      <c r="E60" s="34"/>
      <c r="F60" s="33"/>
      <c r="G60" s="35">
        <f>SUM(G9:G59)</f>
        <v>0</v>
      </c>
      <c r="H60" s="36"/>
    </row>
  </sheetData>
  <mergeCells count="4">
    <mergeCell ref="E1:G1"/>
    <mergeCell ref="B5:F7"/>
    <mergeCell ref="G4:G7"/>
    <mergeCell ref="B4:F4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B1:G121"/>
  <sheetViews>
    <sheetView view="pageBreakPreview" topLeftCell="A115" zoomScale="70" zoomScaleNormal="100" zoomScaleSheetLayoutView="70" zoomScalePageLayoutView="125" workbookViewId="0">
      <selection activeCell="N25" sqref="N25"/>
    </sheetView>
  </sheetViews>
  <sheetFormatPr defaultColWidth="6.88671875" defaultRowHeight="13.2" x14ac:dyDescent="0.25"/>
  <cols>
    <col min="1" max="1" width="0.88671875" style="1" customWidth="1"/>
    <col min="2" max="2" width="11.6640625" style="37" customWidth="1"/>
    <col min="3" max="3" width="45.6640625" style="3" customWidth="1"/>
    <col min="4" max="4" width="13.6640625" style="4" customWidth="1"/>
    <col min="5" max="5" width="15.6640625" style="4" customWidth="1"/>
    <col min="6" max="6" width="15.6640625" style="1" customWidth="1"/>
    <col min="7" max="7" width="15.6640625" style="5" customWidth="1"/>
    <col min="8" max="11" width="6.88671875" style="1"/>
    <col min="12" max="12" width="44.33203125" style="1" customWidth="1"/>
    <col min="13" max="16384" width="6.88671875" style="1"/>
  </cols>
  <sheetData>
    <row r="1" spans="2:7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7" x14ac:dyDescent="0.25">
      <c r="B2" s="86" t="str">
        <f>Client2</f>
        <v>Department of Transport</v>
      </c>
    </row>
    <row r="3" spans="2:7" x14ac:dyDescent="0.25">
      <c r="B3" s="75"/>
      <c r="C3" s="75"/>
      <c r="D3" s="76"/>
      <c r="E3" s="76"/>
      <c r="F3" s="77"/>
      <c r="G3" s="88"/>
    </row>
    <row r="4" spans="2:7" x14ac:dyDescent="0.25">
      <c r="B4" s="264" t="s">
        <v>8</v>
      </c>
      <c r="C4" s="265"/>
      <c r="D4" s="265"/>
      <c r="E4" s="265"/>
      <c r="F4" s="265"/>
      <c r="G4" s="271" t="str">
        <f>"CHAPTER "&amp;B10</f>
        <v>CHAPTER C1.4</v>
      </c>
    </row>
    <row r="5" spans="2:7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2"/>
    </row>
    <row r="6" spans="2:7" ht="12.75" customHeight="1" x14ac:dyDescent="0.25">
      <c r="B6" s="267"/>
      <c r="C6" s="268"/>
      <c r="D6" s="268"/>
      <c r="E6" s="268"/>
      <c r="F6" s="268"/>
      <c r="G6" s="272"/>
    </row>
    <row r="7" spans="2:7" ht="7.5" customHeight="1" x14ac:dyDescent="0.25">
      <c r="B7" s="269"/>
      <c r="C7" s="270"/>
      <c r="D7" s="270"/>
      <c r="E7" s="270"/>
      <c r="F7" s="270"/>
      <c r="G7" s="273"/>
    </row>
    <row r="8" spans="2:7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237" t="s">
        <v>5</v>
      </c>
    </row>
    <row r="9" spans="2:7" x14ac:dyDescent="0.25">
      <c r="B9" s="51"/>
      <c r="C9" s="14"/>
      <c r="D9" s="15"/>
      <c r="E9" s="15"/>
      <c r="F9" s="16"/>
      <c r="G9" s="239" t="str">
        <f t="shared" ref="G9:G18" si="0">IF(D9="","",E9*F9)</f>
        <v/>
      </c>
    </row>
    <row r="10" spans="2:7" x14ac:dyDescent="0.25">
      <c r="B10" s="71" t="s">
        <v>123</v>
      </c>
      <c r="C10" s="20" t="s">
        <v>124</v>
      </c>
      <c r="D10" s="22"/>
      <c r="E10" s="22"/>
      <c r="F10" s="42"/>
      <c r="G10" s="239" t="str">
        <f t="shared" si="0"/>
        <v/>
      </c>
    </row>
    <row r="11" spans="2:7" x14ac:dyDescent="0.25">
      <c r="B11" s="51"/>
      <c r="C11" s="14"/>
      <c r="D11" s="22"/>
      <c r="E11" s="22"/>
      <c r="F11" s="42"/>
      <c r="G11" s="239" t="str">
        <f t="shared" si="0"/>
        <v/>
      </c>
    </row>
    <row r="12" spans="2:7" x14ac:dyDescent="0.25">
      <c r="B12" s="71" t="s">
        <v>125</v>
      </c>
      <c r="C12" s="20" t="s">
        <v>126</v>
      </c>
      <c r="D12" s="22"/>
      <c r="E12" s="22"/>
      <c r="F12" s="130"/>
      <c r="G12" s="239" t="str">
        <f t="shared" si="0"/>
        <v/>
      </c>
    </row>
    <row r="13" spans="2:7" x14ac:dyDescent="0.25">
      <c r="B13" s="51"/>
      <c r="C13" s="14"/>
      <c r="D13" s="22"/>
      <c r="E13" s="22"/>
      <c r="F13" s="133"/>
      <c r="G13" s="239" t="str">
        <f t="shared" si="0"/>
        <v/>
      </c>
    </row>
    <row r="14" spans="2:7" ht="15.6" x14ac:dyDescent="0.25">
      <c r="B14" s="51" t="s">
        <v>127</v>
      </c>
      <c r="C14" s="14" t="s">
        <v>131</v>
      </c>
      <c r="D14" s="22" t="s">
        <v>122</v>
      </c>
      <c r="E14" s="176">
        <v>60</v>
      </c>
      <c r="F14" s="134"/>
      <c r="G14" s="239">
        <f t="shared" si="0"/>
        <v>0</v>
      </c>
    </row>
    <row r="15" spans="2:7" x14ac:dyDescent="0.25">
      <c r="B15" s="51"/>
      <c r="C15" s="14"/>
      <c r="D15" s="22"/>
      <c r="E15" s="23"/>
      <c r="F15" s="134"/>
      <c r="G15" s="239" t="str">
        <f t="shared" si="0"/>
        <v/>
      </c>
    </row>
    <row r="16" spans="2:7" s="123" customFormat="1" x14ac:dyDescent="0.25">
      <c r="B16" s="51" t="s">
        <v>128</v>
      </c>
      <c r="C16" s="14" t="s">
        <v>132</v>
      </c>
      <c r="D16" s="22" t="s">
        <v>70</v>
      </c>
      <c r="E16" s="23">
        <v>6</v>
      </c>
      <c r="F16" s="133"/>
      <c r="G16" s="239">
        <f t="shared" si="0"/>
        <v>0</v>
      </c>
    </row>
    <row r="17" spans="2:7" x14ac:dyDescent="0.25">
      <c r="B17" s="51"/>
      <c r="C17" s="14"/>
      <c r="D17" s="22"/>
      <c r="E17" s="23"/>
      <c r="F17" s="133"/>
      <c r="G17" s="239" t="str">
        <f t="shared" si="0"/>
        <v/>
      </c>
    </row>
    <row r="18" spans="2:7" x14ac:dyDescent="0.25">
      <c r="B18" s="51" t="s">
        <v>129</v>
      </c>
      <c r="C18" s="14" t="s">
        <v>133</v>
      </c>
      <c r="D18" s="22" t="s">
        <v>70</v>
      </c>
      <c r="E18" s="23">
        <v>4</v>
      </c>
      <c r="F18" s="136"/>
      <c r="G18" s="239">
        <f t="shared" si="0"/>
        <v>0</v>
      </c>
    </row>
    <row r="19" spans="2:7" x14ac:dyDescent="0.25">
      <c r="B19" s="51"/>
      <c r="C19" s="14"/>
      <c r="D19" s="22"/>
      <c r="E19" s="23"/>
      <c r="F19" s="134"/>
      <c r="G19" s="239"/>
    </row>
    <row r="20" spans="2:7" ht="79.2" x14ac:dyDescent="0.25">
      <c r="B20" s="51" t="s">
        <v>130</v>
      </c>
      <c r="C20" s="14" t="s">
        <v>671</v>
      </c>
      <c r="D20" s="22" t="s">
        <v>70</v>
      </c>
      <c r="E20" s="23">
        <v>1</v>
      </c>
      <c r="F20" s="134"/>
      <c r="G20" s="239">
        <f>IF(D20="","",E20*F20)</f>
        <v>0</v>
      </c>
    </row>
    <row r="21" spans="2:7" x14ac:dyDescent="0.25">
      <c r="B21" s="51"/>
      <c r="C21" s="14"/>
      <c r="D21" s="22"/>
      <c r="E21" s="23"/>
      <c r="F21" s="133"/>
      <c r="G21" s="239"/>
    </row>
    <row r="22" spans="2:7" s="123" customFormat="1" x14ac:dyDescent="0.25">
      <c r="B22" s="71" t="s">
        <v>134</v>
      </c>
      <c r="C22" s="20" t="s">
        <v>135</v>
      </c>
      <c r="D22" s="119"/>
      <c r="E22" s="120"/>
      <c r="F22" s="137"/>
      <c r="G22" s="252"/>
    </row>
    <row r="23" spans="2:7" x14ac:dyDescent="0.25">
      <c r="B23" s="51"/>
      <c r="C23" s="14"/>
      <c r="D23" s="22"/>
      <c r="E23" s="23"/>
      <c r="F23" s="135"/>
      <c r="G23" s="239" t="str">
        <f>IF(D23="","",E23*F23)</f>
        <v/>
      </c>
    </row>
    <row r="24" spans="2:7" ht="15.6" x14ac:dyDescent="0.25">
      <c r="B24" s="51" t="s">
        <v>136</v>
      </c>
      <c r="C24" s="14" t="s">
        <v>137</v>
      </c>
      <c r="D24" s="22" t="s">
        <v>122</v>
      </c>
      <c r="E24" s="22">
        <v>10</v>
      </c>
      <c r="F24" s="132"/>
      <c r="G24" s="239">
        <f>IF(D24="","",E24*F24)</f>
        <v>0</v>
      </c>
    </row>
    <row r="25" spans="2:7" x14ac:dyDescent="0.25">
      <c r="B25" s="51"/>
      <c r="C25" s="14"/>
      <c r="D25" s="22"/>
      <c r="E25" s="23"/>
      <c r="F25" s="133"/>
      <c r="G25" s="239"/>
    </row>
    <row r="26" spans="2:7" x14ac:dyDescent="0.25">
      <c r="B26" s="71" t="s">
        <v>138</v>
      </c>
      <c r="C26" s="20" t="s">
        <v>139</v>
      </c>
      <c r="D26" s="22"/>
      <c r="E26" s="22"/>
      <c r="F26" s="40"/>
      <c r="G26" s="239" t="str">
        <f t="shared" ref="G26:G32" si="1">IF(D26="","",E26*F26)</f>
        <v/>
      </c>
    </row>
    <row r="27" spans="2:7" x14ac:dyDescent="0.25">
      <c r="B27" s="51"/>
      <c r="C27" s="14"/>
      <c r="D27" s="22"/>
      <c r="E27" s="22"/>
      <c r="F27" s="40"/>
      <c r="G27" s="239" t="str">
        <f t="shared" si="1"/>
        <v/>
      </c>
    </row>
    <row r="28" spans="2:7" x14ac:dyDescent="0.25">
      <c r="B28" s="51" t="s">
        <v>140</v>
      </c>
      <c r="C28" s="14" t="s">
        <v>141</v>
      </c>
      <c r="D28" s="22" t="s">
        <v>70</v>
      </c>
      <c r="E28" s="22">
        <v>3</v>
      </c>
      <c r="F28" s="40"/>
      <c r="G28" s="239">
        <f t="shared" si="1"/>
        <v>0</v>
      </c>
    </row>
    <row r="29" spans="2:7" x14ac:dyDescent="0.25">
      <c r="B29" s="51"/>
      <c r="C29" s="14"/>
      <c r="D29" s="22"/>
      <c r="E29" s="22"/>
      <c r="F29" s="40"/>
      <c r="G29" s="239" t="str">
        <f t="shared" si="1"/>
        <v/>
      </c>
    </row>
    <row r="30" spans="2:7" x14ac:dyDescent="0.25">
      <c r="B30" s="51" t="s">
        <v>149</v>
      </c>
      <c r="C30" s="14" t="s">
        <v>142</v>
      </c>
      <c r="D30" s="22" t="s">
        <v>70</v>
      </c>
      <c r="E30" s="22">
        <v>6</v>
      </c>
      <c r="F30" s="40"/>
      <c r="G30" s="239">
        <f t="shared" si="1"/>
        <v>0</v>
      </c>
    </row>
    <row r="31" spans="2:7" x14ac:dyDescent="0.25">
      <c r="B31" s="51"/>
      <c r="C31" s="14"/>
      <c r="D31" s="22"/>
      <c r="E31" s="22"/>
      <c r="F31" s="40"/>
      <c r="G31" s="239" t="str">
        <f t="shared" si="1"/>
        <v/>
      </c>
    </row>
    <row r="32" spans="2:7" x14ac:dyDescent="0.25">
      <c r="B32" s="51" t="s">
        <v>150</v>
      </c>
      <c r="C32" s="14" t="s">
        <v>143</v>
      </c>
      <c r="D32" s="22" t="s">
        <v>70</v>
      </c>
      <c r="E32" s="22">
        <v>1</v>
      </c>
      <c r="F32" s="40"/>
      <c r="G32" s="239">
        <f t="shared" si="1"/>
        <v>0</v>
      </c>
    </row>
    <row r="33" spans="2:7" x14ac:dyDescent="0.25">
      <c r="B33" s="118"/>
      <c r="C33" s="121"/>
      <c r="D33" s="119"/>
      <c r="E33" s="120"/>
      <c r="F33" s="138"/>
      <c r="G33" s="252"/>
    </row>
    <row r="34" spans="2:7" ht="26.4" x14ac:dyDescent="0.25">
      <c r="B34" s="51" t="s">
        <v>151</v>
      </c>
      <c r="C34" s="14" t="s">
        <v>144</v>
      </c>
      <c r="D34" s="22" t="s">
        <v>70</v>
      </c>
      <c r="E34" s="22">
        <v>3</v>
      </c>
      <c r="F34" s="49"/>
      <c r="G34" s="239">
        <f t="shared" ref="G34:G56" si="2">IF(D34="","",E34*F34)</f>
        <v>0</v>
      </c>
    </row>
    <row r="35" spans="2:7" x14ac:dyDescent="0.25">
      <c r="B35" s="51"/>
      <c r="C35" s="14"/>
      <c r="D35" s="22"/>
      <c r="E35" s="22"/>
      <c r="F35" s="49"/>
      <c r="G35" s="239" t="str">
        <f t="shared" si="2"/>
        <v/>
      </c>
    </row>
    <row r="36" spans="2:7" x14ac:dyDescent="0.25">
      <c r="B36" s="51" t="s">
        <v>152</v>
      </c>
      <c r="C36" s="14" t="s">
        <v>145</v>
      </c>
      <c r="D36" s="22" t="s">
        <v>70</v>
      </c>
      <c r="E36" s="22">
        <v>1</v>
      </c>
      <c r="F36" s="40"/>
      <c r="G36" s="239">
        <f t="shared" si="2"/>
        <v>0</v>
      </c>
    </row>
    <row r="37" spans="2:7" s="38" customFormat="1" x14ac:dyDescent="0.25">
      <c r="B37" s="51"/>
      <c r="C37" s="14"/>
      <c r="D37" s="22"/>
      <c r="E37" s="22"/>
      <c r="F37" s="40"/>
      <c r="G37" s="239" t="str">
        <f t="shared" si="2"/>
        <v/>
      </c>
    </row>
    <row r="38" spans="2:7" x14ac:dyDescent="0.25">
      <c r="B38" s="51" t="s">
        <v>153</v>
      </c>
      <c r="C38" s="14" t="s">
        <v>146</v>
      </c>
      <c r="D38" s="22" t="s">
        <v>70</v>
      </c>
      <c r="E38" s="22">
        <v>1</v>
      </c>
      <c r="F38" s="40"/>
      <c r="G38" s="239">
        <f t="shared" si="2"/>
        <v>0</v>
      </c>
    </row>
    <row r="39" spans="2:7" x14ac:dyDescent="0.25">
      <c r="B39" s="51"/>
      <c r="C39" s="14"/>
      <c r="D39" s="22"/>
      <c r="E39" s="22"/>
      <c r="F39" s="40"/>
      <c r="G39" s="239" t="str">
        <f t="shared" si="2"/>
        <v/>
      </c>
    </row>
    <row r="40" spans="2:7" x14ac:dyDescent="0.25">
      <c r="B40" s="51" t="s">
        <v>154</v>
      </c>
      <c r="C40" s="14" t="s">
        <v>147</v>
      </c>
      <c r="D40" s="22" t="s">
        <v>70</v>
      </c>
      <c r="E40" s="22">
        <v>2</v>
      </c>
      <c r="F40" s="40"/>
      <c r="G40" s="239">
        <f t="shared" si="2"/>
        <v>0</v>
      </c>
    </row>
    <row r="41" spans="2:7" x14ac:dyDescent="0.25">
      <c r="B41" s="51"/>
      <c r="C41" s="28"/>
      <c r="D41" s="22"/>
      <c r="E41" s="22"/>
      <c r="F41" s="40"/>
      <c r="G41" s="239" t="str">
        <f t="shared" si="2"/>
        <v/>
      </c>
    </row>
    <row r="42" spans="2:7" x14ac:dyDescent="0.25">
      <c r="B42" s="51" t="s">
        <v>155</v>
      </c>
      <c r="C42" s="28" t="s">
        <v>148</v>
      </c>
      <c r="D42" s="22" t="s">
        <v>70</v>
      </c>
      <c r="E42" s="22">
        <v>2</v>
      </c>
      <c r="F42" s="40"/>
      <c r="G42" s="239">
        <f t="shared" si="2"/>
        <v>0</v>
      </c>
    </row>
    <row r="43" spans="2:7" x14ac:dyDescent="0.25">
      <c r="B43" s="51"/>
      <c r="C43" s="28"/>
      <c r="D43" s="22"/>
      <c r="E43" s="22"/>
      <c r="F43" s="40"/>
      <c r="G43" s="239" t="str">
        <f t="shared" si="2"/>
        <v/>
      </c>
    </row>
    <row r="44" spans="2:7" s="123" customFormat="1" x14ac:dyDescent="0.25">
      <c r="B44" s="51" t="s">
        <v>156</v>
      </c>
      <c r="C44" s="28" t="s">
        <v>163</v>
      </c>
      <c r="D44" s="22" t="s">
        <v>70</v>
      </c>
      <c r="E44" s="39">
        <v>1</v>
      </c>
      <c r="F44" s="40"/>
      <c r="G44" s="239">
        <f t="shared" si="2"/>
        <v>0</v>
      </c>
    </row>
    <row r="45" spans="2:7" s="123" customFormat="1" x14ac:dyDescent="0.25">
      <c r="B45" s="51"/>
      <c r="C45" s="28"/>
      <c r="D45" s="22"/>
      <c r="E45" s="39"/>
      <c r="F45" s="40"/>
      <c r="G45" s="239" t="str">
        <f t="shared" si="2"/>
        <v/>
      </c>
    </row>
    <row r="46" spans="2:7" s="123" customFormat="1" x14ac:dyDescent="0.25">
      <c r="B46" s="51" t="s">
        <v>157</v>
      </c>
      <c r="C46" s="14" t="s">
        <v>164</v>
      </c>
      <c r="D46" s="22" t="s">
        <v>70</v>
      </c>
      <c r="E46" s="22">
        <v>10</v>
      </c>
      <c r="F46" s="40"/>
      <c r="G46" s="239">
        <f t="shared" si="2"/>
        <v>0</v>
      </c>
    </row>
    <row r="47" spans="2:7" x14ac:dyDescent="0.25">
      <c r="B47" s="51"/>
      <c r="C47" s="28"/>
      <c r="D47" s="22"/>
      <c r="E47" s="22"/>
      <c r="F47" s="40"/>
      <c r="G47" s="239" t="str">
        <f t="shared" si="2"/>
        <v/>
      </c>
    </row>
    <row r="48" spans="2:7" x14ac:dyDescent="0.25">
      <c r="B48" s="51" t="s">
        <v>158</v>
      </c>
      <c r="C48" s="28" t="s">
        <v>165</v>
      </c>
      <c r="D48" s="22" t="s">
        <v>70</v>
      </c>
      <c r="E48" s="39">
        <v>4</v>
      </c>
      <c r="F48" s="40"/>
      <c r="G48" s="239">
        <f t="shared" si="2"/>
        <v>0</v>
      </c>
    </row>
    <row r="49" spans="2:7" x14ac:dyDescent="0.25">
      <c r="B49" s="51"/>
      <c r="C49" s="28"/>
      <c r="D49" s="22"/>
      <c r="E49" s="39"/>
      <c r="F49" s="40"/>
      <c r="G49" s="239" t="str">
        <f t="shared" si="2"/>
        <v/>
      </c>
    </row>
    <row r="50" spans="2:7" x14ac:dyDescent="0.25">
      <c r="B50" s="51" t="s">
        <v>159</v>
      </c>
      <c r="C50" s="27" t="s">
        <v>166</v>
      </c>
      <c r="D50" s="22" t="s">
        <v>70</v>
      </c>
      <c r="E50" s="39">
        <v>10</v>
      </c>
      <c r="F50" s="40"/>
      <c r="G50" s="239">
        <f t="shared" si="2"/>
        <v>0</v>
      </c>
    </row>
    <row r="51" spans="2:7" x14ac:dyDescent="0.25">
      <c r="B51" s="51"/>
      <c r="C51" s="27"/>
      <c r="D51" s="22"/>
      <c r="E51" s="39"/>
      <c r="F51" s="40"/>
      <c r="G51" s="239" t="str">
        <f t="shared" si="2"/>
        <v/>
      </c>
    </row>
    <row r="52" spans="2:7" x14ac:dyDescent="0.25">
      <c r="B52" s="51" t="s">
        <v>160</v>
      </c>
      <c r="C52" s="14" t="s">
        <v>167</v>
      </c>
      <c r="D52" s="22" t="s">
        <v>70</v>
      </c>
      <c r="E52" s="22">
        <v>10</v>
      </c>
      <c r="F52" s="40"/>
      <c r="G52" s="239">
        <f t="shared" si="2"/>
        <v>0</v>
      </c>
    </row>
    <row r="53" spans="2:7" x14ac:dyDescent="0.25">
      <c r="B53" s="51"/>
      <c r="C53" s="14"/>
      <c r="D53" s="22"/>
      <c r="E53" s="22"/>
      <c r="F53" s="40"/>
      <c r="G53" s="239" t="str">
        <f t="shared" si="2"/>
        <v/>
      </c>
    </row>
    <row r="54" spans="2:7" x14ac:dyDescent="0.25">
      <c r="B54" s="51" t="s">
        <v>161</v>
      </c>
      <c r="C54" s="14" t="s">
        <v>168</v>
      </c>
      <c r="D54" s="22" t="s">
        <v>70</v>
      </c>
      <c r="E54" s="22">
        <v>10</v>
      </c>
      <c r="F54" s="40"/>
      <c r="G54" s="239">
        <f t="shared" si="2"/>
        <v>0</v>
      </c>
    </row>
    <row r="55" spans="2:7" x14ac:dyDescent="0.25">
      <c r="B55" s="51"/>
      <c r="C55" s="14"/>
      <c r="D55" s="22"/>
      <c r="E55" s="22"/>
      <c r="F55" s="40"/>
      <c r="G55" s="239" t="str">
        <f t="shared" si="2"/>
        <v/>
      </c>
    </row>
    <row r="56" spans="2:7" x14ac:dyDescent="0.25">
      <c r="B56" s="51" t="s">
        <v>162</v>
      </c>
      <c r="C56" s="14" t="s">
        <v>169</v>
      </c>
      <c r="D56" s="22" t="s">
        <v>70</v>
      </c>
      <c r="E56" s="22">
        <v>10</v>
      </c>
      <c r="F56" s="40"/>
      <c r="G56" s="239">
        <f t="shared" si="2"/>
        <v>0</v>
      </c>
    </row>
    <row r="57" spans="2:7" x14ac:dyDescent="0.25">
      <c r="B57" s="51"/>
      <c r="C57" s="14"/>
      <c r="D57" s="22"/>
      <c r="E57" s="22"/>
      <c r="F57" s="132"/>
      <c r="G57" s="239"/>
    </row>
    <row r="58" spans="2:7" ht="14.25" customHeight="1" x14ac:dyDescent="0.25">
      <c r="B58" s="51" t="s">
        <v>170</v>
      </c>
      <c r="C58" s="14" t="s">
        <v>179</v>
      </c>
      <c r="D58" s="22" t="s">
        <v>70</v>
      </c>
      <c r="E58" s="22">
        <v>5</v>
      </c>
      <c r="F58" s="40"/>
      <c r="G58" s="239">
        <f>IF(D58="","",E58*F58)</f>
        <v>0</v>
      </c>
    </row>
    <row r="59" spans="2:7" ht="14.25" customHeight="1" x14ac:dyDescent="0.25">
      <c r="B59" s="51"/>
      <c r="C59" s="14"/>
      <c r="D59" s="22"/>
      <c r="E59" s="22"/>
      <c r="F59" s="40"/>
      <c r="G59" s="239" t="str">
        <f>IF(D59="","",E59*F59)</f>
        <v/>
      </c>
    </row>
    <row r="60" spans="2:7" ht="14.25" customHeight="1" x14ac:dyDescent="0.25">
      <c r="B60" s="51" t="s">
        <v>171</v>
      </c>
      <c r="C60" s="14" t="s">
        <v>180</v>
      </c>
      <c r="D60" s="22" t="s">
        <v>70</v>
      </c>
      <c r="E60" s="22">
        <v>5</v>
      </c>
      <c r="F60" s="40"/>
      <c r="G60" s="239">
        <f>IF(D60="","",E60*F60)</f>
        <v>0</v>
      </c>
    </row>
    <row r="61" spans="2:7" ht="14.25" customHeight="1" x14ac:dyDescent="0.25">
      <c r="B61" s="51"/>
      <c r="C61" s="14"/>
      <c r="D61" s="22"/>
      <c r="E61" s="22"/>
      <c r="F61" s="40"/>
      <c r="G61" s="239" t="str">
        <f>IF(D61="","",E61*F61)</f>
        <v/>
      </c>
    </row>
    <row r="62" spans="2:7" x14ac:dyDescent="0.25">
      <c r="B62" s="51"/>
      <c r="C62" s="14"/>
      <c r="D62" s="22"/>
      <c r="E62" s="22"/>
      <c r="F62" s="40"/>
      <c r="G62" s="239" t="str">
        <f>IF(D62="","",E62*F62)</f>
        <v/>
      </c>
    </row>
    <row r="63" spans="2:7" s="30" customFormat="1" ht="20.100000000000001" customHeight="1" x14ac:dyDescent="0.25">
      <c r="B63" s="78" t="str">
        <f>$B$10</f>
        <v>C1.4</v>
      </c>
      <c r="C63" s="32" t="s">
        <v>12</v>
      </c>
      <c r="D63" s="33"/>
      <c r="E63" s="34"/>
      <c r="F63" s="33"/>
      <c r="G63" s="238">
        <f>SUM(G9:G62)</f>
        <v>0</v>
      </c>
    </row>
    <row r="64" spans="2:7" x14ac:dyDescent="0.25">
      <c r="B64" s="260" t="str">
        <f>Client1</f>
        <v>Province of KwaZulu-Natal</v>
      </c>
      <c r="C64" s="260"/>
      <c r="D64" s="260"/>
      <c r="E64" s="261" t="str">
        <f>"Contract No. "&amp;ContractNo</f>
        <v>Contract No. ZNB01268/00000/00/HOD/INF/22/T</v>
      </c>
      <c r="F64" s="261"/>
      <c r="G64" s="261"/>
    </row>
    <row r="65" spans="2:7" x14ac:dyDescent="0.25">
      <c r="B65" s="260" t="str">
        <f>Client2</f>
        <v>Department of Transport</v>
      </c>
      <c r="C65" s="260"/>
      <c r="D65" s="260"/>
      <c r="E65" s="261"/>
      <c r="F65" s="261"/>
      <c r="G65" s="261"/>
    </row>
    <row r="66" spans="2:7" x14ac:dyDescent="0.25">
      <c r="B66" s="263"/>
      <c r="C66" s="263"/>
      <c r="D66" s="263"/>
      <c r="E66" s="262"/>
      <c r="F66" s="262"/>
      <c r="G66" s="262"/>
    </row>
    <row r="67" spans="2:7" x14ac:dyDescent="0.25">
      <c r="B67" s="264" t="s">
        <v>8</v>
      </c>
      <c r="C67" s="265"/>
      <c r="D67" s="265"/>
      <c r="E67" s="265"/>
      <c r="F67" s="265"/>
      <c r="G67" s="266" t="str">
        <f>G4</f>
        <v>CHAPTER C1.4</v>
      </c>
    </row>
    <row r="68" spans="2:7" x14ac:dyDescent="0.25">
      <c r="B68" s="267" t="str">
        <f>ContractDescription</f>
        <v>THE UPGRADE OF P129 FROM GRAVEL TO BLACKTOP FROM KM 3.00 TO KM 6.00</v>
      </c>
      <c r="C68" s="268"/>
      <c r="D68" s="268"/>
      <c r="E68" s="268"/>
      <c r="F68" s="268"/>
      <c r="G68" s="261"/>
    </row>
    <row r="69" spans="2:7" x14ac:dyDescent="0.25">
      <c r="B69" s="267"/>
      <c r="C69" s="268"/>
      <c r="D69" s="268"/>
      <c r="E69" s="268"/>
      <c r="F69" s="268"/>
      <c r="G69" s="261"/>
    </row>
    <row r="70" spans="2:7" x14ac:dyDescent="0.25">
      <c r="B70" s="269"/>
      <c r="C70" s="270"/>
      <c r="D70" s="270"/>
      <c r="E70" s="270"/>
      <c r="F70" s="270"/>
      <c r="G70" s="262"/>
    </row>
    <row r="71" spans="2:7" s="9" customFormat="1" ht="24.9" customHeight="1" x14ac:dyDescent="0.25">
      <c r="B71" s="72" t="s">
        <v>0</v>
      </c>
      <c r="C71" s="11" t="s">
        <v>1</v>
      </c>
      <c r="D71" s="11" t="s">
        <v>2</v>
      </c>
      <c r="E71" s="11" t="s">
        <v>3</v>
      </c>
      <c r="F71" s="11" t="s">
        <v>4</v>
      </c>
      <c r="G71" s="237" t="s">
        <v>5</v>
      </c>
    </row>
    <row r="72" spans="2:7" s="30" customFormat="1" ht="20.100000000000001" customHeight="1" x14ac:dyDescent="0.25">
      <c r="B72" s="78"/>
      <c r="C72" s="32" t="s">
        <v>55</v>
      </c>
      <c r="D72" s="33"/>
      <c r="E72" s="34"/>
      <c r="F72" s="33"/>
      <c r="G72" s="238">
        <f>G63</f>
        <v>0</v>
      </c>
    </row>
    <row r="73" spans="2:7" x14ac:dyDescent="0.25">
      <c r="B73" s="51"/>
      <c r="C73" s="14"/>
      <c r="D73" s="22"/>
      <c r="E73" s="22"/>
      <c r="F73" s="40"/>
      <c r="G73" s="239" t="str">
        <f>IF(D73="","",E73*F73)</f>
        <v/>
      </c>
    </row>
    <row r="74" spans="2:7" x14ac:dyDescent="0.25">
      <c r="B74" s="51" t="s">
        <v>172</v>
      </c>
      <c r="C74" s="14" t="s">
        <v>181</v>
      </c>
      <c r="D74" s="22" t="s">
        <v>70</v>
      </c>
      <c r="E74" s="22">
        <v>2</v>
      </c>
      <c r="F74" s="40"/>
      <c r="G74" s="239">
        <f>IF(D74="","",E74*F74)</f>
        <v>0</v>
      </c>
    </row>
    <row r="75" spans="2:7" x14ac:dyDescent="0.25">
      <c r="B75" s="51"/>
      <c r="C75" s="14"/>
      <c r="D75" s="22"/>
      <c r="E75" s="22"/>
      <c r="F75" s="40"/>
      <c r="G75" s="239"/>
    </row>
    <row r="76" spans="2:7" x14ac:dyDescent="0.25">
      <c r="B76" s="51" t="s">
        <v>173</v>
      </c>
      <c r="C76" s="14" t="s">
        <v>182</v>
      </c>
      <c r="D76" s="22" t="s">
        <v>70</v>
      </c>
      <c r="E76" s="22">
        <v>1</v>
      </c>
      <c r="F76" s="40"/>
      <c r="G76" s="239">
        <f t="shared" ref="G76:G86" si="3">IF(D76="","",E76*F76)</f>
        <v>0</v>
      </c>
    </row>
    <row r="77" spans="2:7" x14ac:dyDescent="0.25">
      <c r="B77" s="51"/>
      <c r="C77" s="14"/>
      <c r="D77" s="22"/>
      <c r="E77" s="22"/>
      <c r="F77" s="40"/>
      <c r="G77" s="239" t="str">
        <f t="shared" si="3"/>
        <v/>
      </c>
    </row>
    <row r="78" spans="2:7" x14ac:dyDescent="0.25">
      <c r="B78" s="51" t="s">
        <v>174</v>
      </c>
      <c r="C78" s="14" t="s">
        <v>183</v>
      </c>
      <c r="D78" s="22" t="s">
        <v>70</v>
      </c>
      <c r="E78" s="22">
        <v>1</v>
      </c>
      <c r="F78" s="40"/>
      <c r="G78" s="239">
        <f t="shared" si="3"/>
        <v>0</v>
      </c>
    </row>
    <row r="79" spans="2:7" x14ac:dyDescent="0.25">
      <c r="B79" s="51"/>
      <c r="C79" s="14"/>
      <c r="D79" s="22"/>
      <c r="E79" s="22"/>
      <c r="F79" s="40"/>
      <c r="G79" s="239" t="str">
        <f t="shared" si="3"/>
        <v/>
      </c>
    </row>
    <row r="80" spans="2:7" x14ac:dyDescent="0.25">
      <c r="B80" s="51" t="s">
        <v>175</v>
      </c>
      <c r="C80" s="14" t="s">
        <v>184</v>
      </c>
      <c r="D80" s="22" t="s">
        <v>70</v>
      </c>
      <c r="E80" s="22">
        <v>1</v>
      </c>
      <c r="F80" s="40"/>
      <c r="G80" s="239">
        <f t="shared" si="3"/>
        <v>0</v>
      </c>
    </row>
    <row r="81" spans="2:7" x14ac:dyDescent="0.25">
      <c r="B81" s="51"/>
      <c r="C81" s="14"/>
      <c r="D81" s="22"/>
      <c r="E81" s="22"/>
      <c r="F81" s="40"/>
      <c r="G81" s="239" t="str">
        <f t="shared" si="3"/>
        <v/>
      </c>
    </row>
    <row r="82" spans="2:7" ht="26.4" x14ac:dyDescent="0.25">
      <c r="B82" s="51" t="s">
        <v>176</v>
      </c>
      <c r="C82" s="14" t="s">
        <v>185</v>
      </c>
      <c r="D82" s="22" t="s">
        <v>70</v>
      </c>
      <c r="E82" s="22">
        <v>1</v>
      </c>
      <c r="F82" s="40"/>
      <c r="G82" s="239">
        <f t="shared" si="3"/>
        <v>0</v>
      </c>
    </row>
    <row r="83" spans="2:7" x14ac:dyDescent="0.25">
      <c r="B83" s="51"/>
      <c r="C83" s="14"/>
      <c r="D83" s="22"/>
      <c r="E83" s="22"/>
      <c r="F83" s="40"/>
      <c r="G83" s="239" t="str">
        <f t="shared" si="3"/>
        <v/>
      </c>
    </row>
    <row r="84" spans="2:7" x14ac:dyDescent="0.25">
      <c r="B84" s="51" t="s">
        <v>177</v>
      </c>
      <c r="C84" s="14" t="s">
        <v>186</v>
      </c>
      <c r="D84" s="22" t="s">
        <v>70</v>
      </c>
      <c r="E84" s="22">
        <v>1</v>
      </c>
      <c r="F84" s="40"/>
      <c r="G84" s="239">
        <f t="shared" si="3"/>
        <v>0</v>
      </c>
    </row>
    <row r="85" spans="2:7" x14ac:dyDescent="0.25">
      <c r="B85" s="51"/>
      <c r="C85" s="14"/>
      <c r="D85" s="22"/>
      <c r="E85" s="22"/>
      <c r="F85" s="40"/>
      <c r="G85" s="239" t="str">
        <f t="shared" si="3"/>
        <v/>
      </c>
    </row>
    <row r="86" spans="2:7" x14ac:dyDescent="0.25">
      <c r="B86" s="51" t="s">
        <v>178</v>
      </c>
      <c r="C86" s="14" t="s">
        <v>187</v>
      </c>
      <c r="D86" s="22" t="s">
        <v>70</v>
      </c>
      <c r="E86" s="22">
        <v>1</v>
      </c>
      <c r="F86" s="40"/>
      <c r="G86" s="239">
        <f t="shared" si="3"/>
        <v>0</v>
      </c>
    </row>
    <row r="87" spans="2:7" x14ac:dyDescent="0.25">
      <c r="B87" s="51"/>
      <c r="C87" s="14"/>
      <c r="D87" s="22"/>
      <c r="E87" s="22"/>
      <c r="F87" s="40"/>
      <c r="G87" s="239"/>
    </row>
    <row r="88" spans="2:7" x14ac:dyDescent="0.25">
      <c r="B88" s="71" t="s">
        <v>188</v>
      </c>
      <c r="C88" s="20" t="s">
        <v>189</v>
      </c>
      <c r="D88" s="22"/>
      <c r="E88" s="22"/>
      <c r="F88" s="40"/>
      <c r="G88" s="239" t="str">
        <f t="shared" ref="G88:G104" si="4">IF(D88="","",E88*F88)</f>
        <v/>
      </c>
    </row>
    <row r="89" spans="2:7" x14ac:dyDescent="0.25">
      <c r="B89" s="51"/>
      <c r="C89" s="14"/>
      <c r="D89" s="22"/>
      <c r="E89" s="22"/>
      <c r="F89" s="40"/>
      <c r="G89" s="239" t="str">
        <f t="shared" si="4"/>
        <v/>
      </c>
    </row>
    <row r="90" spans="2:7" ht="26.4" x14ac:dyDescent="0.25">
      <c r="B90" s="51" t="s">
        <v>190</v>
      </c>
      <c r="C90" s="14" t="s">
        <v>198</v>
      </c>
      <c r="D90" s="22" t="s">
        <v>551</v>
      </c>
      <c r="E90" s="241">
        <v>150000</v>
      </c>
      <c r="F90" s="40">
        <v>1</v>
      </c>
      <c r="G90" s="239">
        <f t="shared" si="4"/>
        <v>150000</v>
      </c>
    </row>
    <row r="91" spans="2:7" x14ac:dyDescent="0.25">
      <c r="B91" s="51"/>
      <c r="C91" s="14"/>
      <c r="D91" s="22"/>
      <c r="E91" s="22"/>
      <c r="F91" s="40"/>
      <c r="G91" s="239" t="str">
        <f t="shared" si="4"/>
        <v/>
      </c>
    </row>
    <row r="92" spans="2:7" x14ac:dyDescent="0.25">
      <c r="B92" s="51" t="s">
        <v>191</v>
      </c>
      <c r="C92" s="14" t="s">
        <v>199</v>
      </c>
      <c r="D92" s="22" t="s">
        <v>54</v>
      </c>
      <c r="E92" s="22">
        <v>150000</v>
      </c>
      <c r="F92" s="175"/>
      <c r="G92" s="239">
        <f t="shared" si="4"/>
        <v>0</v>
      </c>
    </row>
    <row r="93" spans="2:7" x14ac:dyDescent="0.25">
      <c r="B93" s="51"/>
      <c r="C93" s="14"/>
      <c r="D93" s="22"/>
      <c r="E93" s="22"/>
      <c r="F93" s="40"/>
      <c r="G93" s="239" t="str">
        <f t="shared" si="4"/>
        <v/>
      </c>
    </row>
    <row r="94" spans="2:7" ht="26.4" x14ac:dyDescent="0.25">
      <c r="B94" s="51" t="s">
        <v>192</v>
      </c>
      <c r="C94" s="14" t="s">
        <v>216</v>
      </c>
      <c r="D94" s="22" t="s">
        <v>551</v>
      </c>
      <c r="E94" s="22">
        <v>15000</v>
      </c>
      <c r="F94" s="40">
        <v>1</v>
      </c>
      <c r="G94" s="239">
        <f t="shared" si="4"/>
        <v>15000</v>
      </c>
    </row>
    <row r="95" spans="2:7" x14ac:dyDescent="0.25">
      <c r="B95" s="51"/>
      <c r="C95" s="14"/>
      <c r="D95" s="22"/>
      <c r="E95" s="22"/>
      <c r="F95" s="40"/>
      <c r="G95" s="239" t="str">
        <f t="shared" si="4"/>
        <v/>
      </c>
    </row>
    <row r="96" spans="2:7" x14ac:dyDescent="0.25">
      <c r="B96" s="51" t="s">
        <v>193</v>
      </c>
      <c r="C96" s="14" t="s">
        <v>219</v>
      </c>
      <c r="D96" s="22" t="s">
        <v>54</v>
      </c>
      <c r="E96" s="22">
        <v>15000</v>
      </c>
      <c r="F96" s="175"/>
      <c r="G96" s="239">
        <f t="shared" si="4"/>
        <v>0</v>
      </c>
    </row>
    <row r="97" spans="2:7" x14ac:dyDescent="0.25">
      <c r="B97" s="51"/>
      <c r="C97" s="14"/>
      <c r="D97" s="22"/>
      <c r="E97" s="22"/>
      <c r="F97" s="40"/>
      <c r="G97" s="239" t="str">
        <f t="shared" si="4"/>
        <v/>
      </c>
    </row>
    <row r="98" spans="2:7" ht="26.4" x14ac:dyDescent="0.25">
      <c r="B98" s="51" t="s">
        <v>194</v>
      </c>
      <c r="C98" s="14" t="s">
        <v>218</v>
      </c>
      <c r="D98" s="22" t="s">
        <v>551</v>
      </c>
      <c r="E98" s="22">
        <v>20000</v>
      </c>
      <c r="F98" s="40">
        <v>1</v>
      </c>
      <c r="G98" s="239">
        <f t="shared" si="4"/>
        <v>20000</v>
      </c>
    </row>
    <row r="99" spans="2:7" x14ac:dyDescent="0.25">
      <c r="B99" s="51"/>
      <c r="C99" s="14"/>
      <c r="D99" s="22"/>
      <c r="E99" s="22"/>
      <c r="F99" s="40"/>
      <c r="G99" s="239" t="str">
        <f t="shared" si="4"/>
        <v/>
      </c>
    </row>
    <row r="100" spans="2:7" x14ac:dyDescent="0.25">
      <c r="B100" s="51" t="s">
        <v>195</v>
      </c>
      <c r="C100" s="14" t="s">
        <v>220</v>
      </c>
      <c r="D100" s="22" t="s">
        <v>54</v>
      </c>
      <c r="E100" s="22">
        <v>20000</v>
      </c>
      <c r="F100" s="175"/>
      <c r="G100" s="239">
        <f t="shared" si="4"/>
        <v>0</v>
      </c>
    </row>
    <row r="101" spans="2:7" x14ac:dyDescent="0.25">
      <c r="B101" s="51"/>
      <c r="C101" s="14"/>
      <c r="D101" s="22"/>
      <c r="E101" s="22"/>
      <c r="F101" s="40"/>
      <c r="G101" s="239" t="str">
        <f t="shared" si="4"/>
        <v/>
      </c>
    </row>
    <row r="102" spans="2:7" ht="52.8" x14ac:dyDescent="0.25">
      <c r="B102" s="51" t="s">
        <v>196</v>
      </c>
      <c r="C102" s="14" t="s">
        <v>217</v>
      </c>
      <c r="D102" s="22" t="s">
        <v>551</v>
      </c>
      <c r="E102" s="22">
        <v>100000</v>
      </c>
      <c r="F102" s="40">
        <v>1</v>
      </c>
      <c r="G102" s="239">
        <f t="shared" si="4"/>
        <v>100000</v>
      </c>
    </row>
    <row r="103" spans="2:7" x14ac:dyDescent="0.25">
      <c r="B103" s="51"/>
      <c r="C103" s="14"/>
      <c r="D103" s="22"/>
      <c r="E103" s="22"/>
      <c r="F103" s="40"/>
      <c r="G103" s="239" t="str">
        <f t="shared" si="4"/>
        <v/>
      </c>
    </row>
    <row r="104" spans="2:7" x14ac:dyDescent="0.25">
      <c r="B104" s="51" t="s">
        <v>197</v>
      </c>
      <c r="C104" s="14" t="s">
        <v>221</v>
      </c>
      <c r="D104" s="22" t="s">
        <v>54</v>
      </c>
      <c r="E104" s="22">
        <v>100000</v>
      </c>
      <c r="F104" s="175"/>
      <c r="G104" s="239">
        <f t="shared" si="4"/>
        <v>0</v>
      </c>
    </row>
    <row r="105" spans="2:7" x14ac:dyDescent="0.25">
      <c r="B105" s="51"/>
      <c r="C105" s="14"/>
      <c r="D105" s="22"/>
      <c r="E105" s="22"/>
      <c r="F105" s="40"/>
      <c r="G105" s="239"/>
    </row>
    <row r="106" spans="2:7" ht="26.4" x14ac:dyDescent="0.25">
      <c r="B106" s="71" t="s">
        <v>200</v>
      </c>
      <c r="C106" s="20" t="s">
        <v>201</v>
      </c>
      <c r="D106" s="22"/>
      <c r="E106" s="22"/>
      <c r="F106" s="40"/>
      <c r="G106" s="239" t="str">
        <f t="shared" ref="G106:G120" si="5">IF(D106="","",E106*F106)</f>
        <v/>
      </c>
    </row>
    <row r="107" spans="2:7" x14ac:dyDescent="0.25">
      <c r="B107" s="51"/>
      <c r="C107" s="14"/>
      <c r="D107" s="22"/>
      <c r="E107" s="22"/>
      <c r="F107" s="40"/>
      <c r="G107" s="239" t="str">
        <f t="shared" si="5"/>
        <v/>
      </c>
    </row>
    <row r="108" spans="2:7" x14ac:dyDescent="0.25">
      <c r="B108" s="51" t="s">
        <v>202</v>
      </c>
      <c r="C108" s="14" t="s">
        <v>203</v>
      </c>
      <c r="D108" s="22" t="s">
        <v>11</v>
      </c>
      <c r="E108" s="22">
        <v>1</v>
      </c>
      <c r="F108" s="40"/>
      <c r="G108" s="239">
        <f t="shared" si="5"/>
        <v>0</v>
      </c>
    </row>
    <row r="109" spans="2:7" s="123" customFormat="1" x14ac:dyDescent="0.25">
      <c r="B109" s="51"/>
      <c r="C109" s="14"/>
      <c r="D109" s="22"/>
      <c r="E109" s="22"/>
      <c r="F109" s="40"/>
      <c r="G109" s="239" t="str">
        <f t="shared" si="5"/>
        <v/>
      </c>
    </row>
    <row r="110" spans="2:7" x14ac:dyDescent="0.25">
      <c r="B110" s="51" t="s">
        <v>204</v>
      </c>
      <c r="C110" s="14" t="s">
        <v>205</v>
      </c>
      <c r="D110" s="22" t="s">
        <v>23</v>
      </c>
      <c r="E110" s="22">
        <v>18</v>
      </c>
      <c r="F110" s="40"/>
      <c r="G110" s="239">
        <f t="shared" si="5"/>
        <v>0</v>
      </c>
    </row>
    <row r="111" spans="2:7" x14ac:dyDescent="0.25">
      <c r="B111" s="51"/>
      <c r="C111" s="14"/>
      <c r="D111" s="22"/>
      <c r="E111" s="22"/>
      <c r="F111" s="40"/>
      <c r="G111" s="239" t="str">
        <f t="shared" si="5"/>
        <v/>
      </c>
    </row>
    <row r="112" spans="2:7" x14ac:dyDescent="0.25">
      <c r="B112" s="71" t="s">
        <v>207</v>
      </c>
      <c r="C112" s="20" t="s">
        <v>206</v>
      </c>
      <c r="D112" s="22"/>
      <c r="E112" s="22"/>
      <c r="F112" s="40"/>
      <c r="G112" s="239" t="str">
        <f t="shared" si="5"/>
        <v/>
      </c>
    </row>
    <row r="113" spans="2:7" s="123" customFormat="1" x14ac:dyDescent="0.25">
      <c r="B113" s="51"/>
      <c r="C113" s="14"/>
      <c r="D113" s="22"/>
      <c r="E113" s="22"/>
      <c r="F113" s="40"/>
      <c r="G113" s="239" t="str">
        <f t="shared" si="5"/>
        <v/>
      </c>
    </row>
    <row r="114" spans="2:7" x14ac:dyDescent="0.25">
      <c r="B114" s="51" t="s">
        <v>208</v>
      </c>
      <c r="C114" s="14" t="s">
        <v>209</v>
      </c>
      <c r="D114" s="22" t="s">
        <v>23</v>
      </c>
      <c r="E114" s="22">
        <v>18</v>
      </c>
      <c r="F114" s="40"/>
      <c r="G114" s="239">
        <f t="shared" si="5"/>
        <v>0</v>
      </c>
    </row>
    <row r="115" spans="2:7" x14ac:dyDescent="0.25">
      <c r="B115" s="51"/>
      <c r="C115" s="14"/>
      <c r="D115" s="22"/>
      <c r="E115" s="22"/>
      <c r="F115" s="40"/>
      <c r="G115" s="239" t="str">
        <f t="shared" si="5"/>
        <v/>
      </c>
    </row>
    <row r="116" spans="2:7" x14ac:dyDescent="0.25">
      <c r="B116" s="71" t="s">
        <v>210</v>
      </c>
      <c r="C116" s="20" t="s">
        <v>211</v>
      </c>
      <c r="D116" s="22"/>
      <c r="E116" s="22"/>
      <c r="F116" s="40"/>
      <c r="G116" s="239" t="str">
        <f t="shared" si="5"/>
        <v/>
      </c>
    </row>
    <row r="117" spans="2:7" ht="39.6" x14ac:dyDescent="0.25">
      <c r="B117" s="51" t="s">
        <v>212</v>
      </c>
      <c r="C117" s="14" t="s">
        <v>222</v>
      </c>
      <c r="D117" s="22" t="s">
        <v>11</v>
      </c>
      <c r="E117" s="22">
        <v>1</v>
      </c>
      <c r="F117" s="40"/>
      <c r="G117" s="239">
        <f t="shared" si="5"/>
        <v>0</v>
      </c>
    </row>
    <row r="118" spans="2:7" s="123" customFormat="1" x14ac:dyDescent="0.25">
      <c r="B118" s="51"/>
      <c r="C118" s="14"/>
      <c r="D118" s="22"/>
      <c r="E118" s="22"/>
      <c r="F118" s="40"/>
      <c r="G118" s="239" t="str">
        <f t="shared" si="5"/>
        <v/>
      </c>
    </row>
    <row r="119" spans="2:7" ht="39.6" x14ac:dyDescent="0.25">
      <c r="B119" s="51" t="s">
        <v>213</v>
      </c>
      <c r="C119" s="14" t="s">
        <v>738</v>
      </c>
      <c r="D119" s="22" t="s">
        <v>23</v>
      </c>
      <c r="E119" s="22">
        <v>18</v>
      </c>
      <c r="F119" s="40"/>
      <c r="G119" s="239">
        <f t="shared" si="5"/>
        <v>0</v>
      </c>
    </row>
    <row r="120" spans="2:7" x14ac:dyDescent="0.25">
      <c r="B120" s="51"/>
      <c r="C120" s="14"/>
      <c r="D120" s="22"/>
      <c r="E120" s="22"/>
      <c r="F120" s="40"/>
      <c r="G120" s="239" t="str">
        <f t="shared" si="5"/>
        <v/>
      </c>
    </row>
    <row r="121" spans="2:7" s="30" customFormat="1" ht="20.100000000000001" customHeight="1" x14ac:dyDescent="0.25">
      <c r="B121" s="78" t="str">
        <f>$B$10</f>
        <v>C1.4</v>
      </c>
      <c r="C121" s="32" t="s">
        <v>609</v>
      </c>
      <c r="D121" s="33"/>
      <c r="E121" s="34"/>
      <c r="F121" s="33"/>
      <c r="G121" s="238">
        <f>SUM(G72:G120)</f>
        <v>285000</v>
      </c>
    </row>
  </sheetData>
  <mergeCells count="11">
    <mergeCell ref="B67:F67"/>
    <mergeCell ref="G67:G70"/>
    <mergeCell ref="B68:F70"/>
    <mergeCell ref="E1:G1"/>
    <mergeCell ref="B5:F7"/>
    <mergeCell ref="G4:G7"/>
    <mergeCell ref="B4:F4"/>
    <mergeCell ref="B64:D64"/>
    <mergeCell ref="E64:G66"/>
    <mergeCell ref="B65:D65"/>
    <mergeCell ref="B66:D66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B1:L130"/>
  <sheetViews>
    <sheetView view="pageBreakPreview" zoomScale="70" zoomScaleNormal="100" zoomScaleSheetLayoutView="70" zoomScalePageLayoutView="125" workbookViewId="0">
      <selection activeCell="K29" sqref="K29"/>
    </sheetView>
  </sheetViews>
  <sheetFormatPr defaultColWidth="6.88671875" defaultRowHeight="13.2" x14ac:dyDescent="0.25"/>
  <cols>
    <col min="1" max="1" width="0.88671875" style="1" customWidth="1"/>
    <col min="2" max="2" width="15" style="37" customWidth="1"/>
    <col min="3" max="3" width="45.6640625" style="3" customWidth="1"/>
    <col min="4" max="5" width="17" style="4" customWidth="1"/>
    <col min="6" max="6" width="17" style="153" customWidth="1"/>
    <col min="7" max="7" width="17" style="5" customWidth="1"/>
    <col min="8" max="8" width="6.88671875" style="1"/>
    <col min="9" max="9" width="13.5546875" style="1" bestFit="1" customWidth="1"/>
    <col min="10" max="10" width="6.88671875" style="1"/>
    <col min="11" max="11" width="8" style="1" bestFit="1" customWidth="1"/>
    <col min="12" max="12" width="13.5546875" style="1" customWidth="1"/>
    <col min="13" max="16384" width="6.88671875" style="1"/>
  </cols>
  <sheetData>
    <row r="1" spans="2:7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7" x14ac:dyDescent="0.25">
      <c r="B2" s="86" t="str">
        <f>Client2</f>
        <v>Department of Transport</v>
      </c>
    </row>
    <row r="3" spans="2:7" x14ac:dyDescent="0.25">
      <c r="B3" s="75"/>
      <c r="C3" s="75"/>
      <c r="D3" s="76"/>
      <c r="E3" s="76"/>
      <c r="F3" s="154"/>
      <c r="G3" s="88"/>
    </row>
    <row r="4" spans="2:7" x14ac:dyDescent="0.25">
      <c r="B4" s="264" t="s">
        <v>8</v>
      </c>
      <c r="C4" s="265"/>
      <c r="D4" s="265"/>
      <c r="E4" s="265"/>
      <c r="F4" s="265"/>
      <c r="G4" s="271" t="str">
        <f>"CHAPTER "&amp;B10</f>
        <v>CHAPTER C1.5</v>
      </c>
    </row>
    <row r="5" spans="2:7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2"/>
    </row>
    <row r="6" spans="2:7" ht="12.75" customHeight="1" x14ac:dyDescent="0.25">
      <c r="B6" s="267"/>
      <c r="C6" s="268"/>
      <c r="D6" s="268"/>
      <c r="E6" s="268"/>
      <c r="F6" s="268"/>
      <c r="G6" s="272"/>
    </row>
    <row r="7" spans="2:7" ht="7.5" customHeight="1" x14ac:dyDescent="0.25">
      <c r="B7" s="269"/>
      <c r="C7" s="270"/>
      <c r="D7" s="270"/>
      <c r="E7" s="270"/>
      <c r="F7" s="270"/>
      <c r="G7" s="273"/>
    </row>
    <row r="8" spans="2:7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44" t="s">
        <v>4</v>
      </c>
      <c r="G8" s="237" t="s">
        <v>5</v>
      </c>
    </row>
    <row r="9" spans="2:7" x14ac:dyDescent="0.25">
      <c r="B9" s="13"/>
      <c r="C9" s="14"/>
      <c r="D9" s="15"/>
      <c r="E9" s="15"/>
      <c r="F9" s="149"/>
      <c r="G9" s="253" t="str">
        <f t="shared" ref="G9:G19" si="0">IF(D9="","",E9*F9)</f>
        <v/>
      </c>
    </row>
    <row r="10" spans="2:7" x14ac:dyDescent="0.25">
      <c r="B10" s="71" t="s">
        <v>214</v>
      </c>
      <c r="C10" s="20" t="s">
        <v>215</v>
      </c>
      <c r="D10" s="22"/>
      <c r="E10" s="22"/>
      <c r="F10" s="155"/>
      <c r="G10" s="253" t="str">
        <f t="shared" si="0"/>
        <v/>
      </c>
    </row>
    <row r="11" spans="2:7" x14ac:dyDescent="0.25">
      <c r="B11" s="51"/>
      <c r="C11" s="14"/>
      <c r="D11" s="22"/>
      <c r="E11" s="22"/>
      <c r="F11" s="155"/>
      <c r="G11" s="253" t="str">
        <f t="shared" si="0"/>
        <v/>
      </c>
    </row>
    <row r="12" spans="2:7" x14ac:dyDescent="0.25">
      <c r="B12" s="71"/>
      <c r="C12" s="20"/>
      <c r="D12" s="22"/>
      <c r="E12" s="22"/>
      <c r="F12" s="155"/>
      <c r="G12" s="253" t="str">
        <f t="shared" si="0"/>
        <v/>
      </c>
    </row>
    <row r="13" spans="2:7" x14ac:dyDescent="0.25">
      <c r="B13" s="51"/>
      <c r="C13" s="14"/>
      <c r="D13" s="22"/>
      <c r="E13" s="176"/>
      <c r="F13" s="219"/>
      <c r="G13" s="254" t="str">
        <f t="shared" si="0"/>
        <v/>
      </c>
    </row>
    <row r="14" spans="2:7" x14ac:dyDescent="0.25">
      <c r="B14" s="71" t="s">
        <v>223</v>
      </c>
      <c r="C14" s="7" t="s">
        <v>224</v>
      </c>
      <c r="D14" s="22" t="s">
        <v>23</v>
      </c>
      <c r="E14" s="176">
        <v>18</v>
      </c>
      <c r="F14" s="166"/>
      <c r="G14" s="254">
        <f t="shared" si="0"/>
        <v>0</v>
      </c>
    </row>
    <row r="15" spans="2:7" x14ac:dyDescent="0.25">
      <c r="B15" s="51"/>
      <c r="C15" s="28"/>
      <c r="D15" s="22"/>
      <c r="E15" s="176"/>
      <c r="F15" s="198"/>
      <c r="G15" s="254" t="str">
        <f t="shared" si="0"/>
        <v/>
      </c>
    </row>
    <row r="16" spans="2:7" x14ac:dyDescent="0.25">
      <c r="B16" s="220"/>
      <c r="C16" s="221"/>
      <c r="D16" s="119"/>
      <c r="E16" s="222"/>
      <c r="F16" s="223"/>
      <c r="G16" s="255"/>
    </row>
    <row r="17" spans="2:7" x14ac:dyDescent="0.25">
      <c r="B17" s="51"/>
      <c r="C17" s="14"/>
      <c r="D17" s="22"/>
      <c r="E17" s="23"/>
      <c r="F17" s="155"/>
      <c r="G17" s="253" t="str">
        <f t="shared" si="0"/>
        <v/>
      </c>
    </row>
    <row r="18" spans="2:7" x14ac:dyDescent="0.25">
      <c r="B18" s="71" t="s">
        <v>225</v>
      </c>
      <c r="C18" s="20" t="s">
        <v>226</v>
      </c>
      <c r="D18" s="22"/>
      <c r="E18" s="23"/>
      <c r="F18" s="155"/>
      <c r="G18" s="253" t="str">
        <f t="shared" si="0"/>
        <v/>
      </c>
    </row>
    <row r="19" spans="2:7" x14ac:dyDescent="0.25">
      <c r="B19" s="51"/>
      <c r="C19" s="14"/>
      <c r="D19" s="22"/>
      <c r="E19" s="23"/>
      <c r="F19" s="156"/>
      <c r="G19" s="253" t="str">
        <f t="shared" si="0"/>
        <v/>
      </c>
    </row>
    <row r="20" spans="2:7" ht="105.6" x14ac:dyDescent="0.25">
      <c r="B20" s="71"/>
      <c r="C20" s="14" t="s">
        <v>227</v>
      </c>
      <c r="D20" s="22"/>
      <c r="E20" s="26"/>
      <c r="F20" s="149"/>
      <c r="G20" s="253"/>
    </row>
    <row r="21" spans="2:7" x14ac:dyDescent="0.25">
      <c r="B21" s="71"/>
      <c r="C21" s="14"/>
      <c r="D21" s="22"/>
      <c r="E21" s="26"/>
      <c r="F21" s="149"/>
      <c r="G21" s="253"/>
    </row>
    <row r="22" spans="2:7" ht="26.4" x14ac:dyDescent="0.25">
      <c r="B22" s="51" t="s">
        <v>654</v>
      </c>
      <c r="C22" s="14" t="s">
        <v>281</v>
      </c>
      <c r="D22" s="22" t="s">
        <v>34</v>
      </c>
      <c r="E22" s="147">
        <f>(3000*6)/10000</f>
        <v>1.8</v>
      </c>
      <c r="F22" s="155"/>
      <c r="G22" s="253">
        <f>F22*E22</f>
        <v>0</v>
      </c>
    </row>
    <row r="23" spans="2:7" x14ac:dyDescent="0.25">
      <c r="B23" s="51"/>
      <c r="C23" s="14"/>
      <c r="D23" s="22"/>
      <c r="E23" s="147"/>
      <c r="F23" s="213"/>
      <c r="G23" s="253"/>
    </row>
    <row r="24" spans="2:7" s="38" customFormat="1" ht="26.4" x14ac:dyDescent="0.25">
      <c r="B24" s="51" t="s">
        <v>655</v>
      </c>
      <c r="C24" s="14" t="s">
        <v>282</v>
      </c>
      <c r="D24" s="22" t="s">
        <v>34</v>
      </c>
      <c r="E24" s="147">
        <f>(3000*6)/10000</f>
        <v>1.8</v>
      </c>
      <c r="F24" s="166"/>
      <c r="G24" s="239">
        <f>IF(D24="","",E24*F24)</f>
        <v>0</v>
      </c>
    </row>
    <row r="25" spans="2:7" s="38" customFormat="1" x14ac:dyDescent="0.25">
      <c r="B25" s="51"/>
      <c r="C25" s="14"/>
      <c r="D25" s="22"/>
      <c r="E25" s="147"/>
      <c r="F25" s="166"/>
      <c r="G25" s="239"/>
    </row>
    <row r="26" spans="2:7" s="38" customFormat="1" ht="26.4" x14ac:dyDescent="0.25">
      <c r="B26" s="51" t="s">
        <v>656</v>
      </c>
      <c r="C26" s="14" t="s">
        <v>316</v>
      </c>
      <c r="D26" s="22"/>
      <c r="E26" s="147"/>
      <c r="F26" s="166"/>
      <c r="G26" s="239"/>
    </row>
    <row r="27" spans="2:7" s="38" customFormat="1" x14ac:dyDescent="0.25">
      <c r="B27" s="51"/>
      <c r="C27" s="14"/>
      <c r="D27" s="22"/>
      <c r="E27" s="147"/>
      <c r="F27" s="166"/>
      <c r="G27" s="239"/>
    </row>
    <row r="28" spans="2:7" s="38" customFormat="1" ht="26.4" x14ac:dyDescent="0.25">
      <c r="B28" s="51" t="s">
        <v>75</v>
      </c>
      <c r="C28" s="14" t="s">
        <v>317</v>
      </c>
      <c r="D28" s="22" t="s">
        <v>326</v>
      </c>
      <c r="E28" s="147">
        <v>10000</v>
      </c>
      <c r="F28" s="166"/>
      <c r="G28" s="239">
        <f>F28*E28</f>
        <v>0</v>
      </c>
    </row>
    <row r="29" spans="2:7" s="38" customFormat="1" x14ac:dyDescent="0.25">
      <c r="B29" s="51"/>
      <c r="C29" s="14"/>
      <c r="D29" s="22"/>
      <c r="E29" s="147"/>
      <c r="F29" s="166"/>
      <c r="G29" s="239"/>
    </row>
    <row r="30" spans="2:7" s="38" customFormat="1" ht="15.6" x14ac:dyDescent="0.25">
      <c r="B30" s="51" t="s">
        <v>77</v>
      </c>
      <c r="C30" s="14" t="s">
        <v>318</v>
      </c>
      <c r="D30" s="22" t="s">
        <v>326</v>
      </c>
      <c r="E30" s="147">
        <v>1000</v>
      </c>
      <c r="F30" s="166"/>
      <c r="G30" s="239">
        <f>F30*E30</f>
        <v>0</v>
      </c>
    </row>
    <row r="31" spans="2:7" s="38" customFormat="1" x14ac:dyDescent="0.25">
      <c r="B31" s="51"/>
      <c r="C31" s="14"/>
      <c r="D31" s="22"/>
      <c r="E31" s="147"/>
      <c r="F31" s="166"/>
      <c r="G31" s="239"/>
    </row>
    <row r="32" spans="2:7" s="38" customFormat="1" ht="26.4" x14ac:dyDescent="0.25">
      <c r="B32" s="51" t="s">
        <v>657</v>
      </c>
      <c r="C32" s="14" t="s">
        <v>319</v>
      </c>
      <c r="D32" s="22"/>
      <c r="E32" s="147"/>
      <c r="F32" s="166"/>
      <c r="G32" s="239"/>
    </row>
    <row r="33" spans="2:7" s="38" customFormat="1" x14ac:dyDescent="0.25">
      <c r="B33" s="51"/>
      <c r="C33" s="14"/>
      <c r="D33" s="22"/>
      <c r="E33" s="147"/>
      <c r="F33" s="166"/>
      <c r="G33" s="239"/>
    </row>
    <row r="34" spans="2:7" s="38" customFormat="1" ht="26.4" x14ac:dyDescent="0.25">
      <c r="B34" s="51" t="s">
        <v>75</v>
      </c>
      <c r="C34" s="14" t="s">
        <v>320</v>
      </c>
      <c r="D34" s="22" t="s">
        <v>326</v>
      </c>
      <c r="E34" s="147">
        <v>1000</v>
      </c>
      <c r="F34" s="166"/>
      <c r="G34" s="239">
        <f>F34*E34</f>
        <v>0</v>
      </c>
    </row>
    <row r="35" spans="2:7" s="38" customFormat="1" x14ac:dyDescent="0.25">
      <c r="B35" s="51"/>
      <c r="C35" s="28"/>
      <c r="D35" s="22"/>
      <c r="E35" s="147"/>
      <c r="F35" s="166"/>
      <c r="G35" s="239"/>
    </row>
    <row r="36" spans="2:7" s="38" customFormat="1" ht="15.6" x14ac:dyDescent="0.25">
      <c r="B36" s="51" t="s">
        <v>77</v>
      </c>
      <c r="C36" s="28" t="s">
        <v>321</v>
      </c>
      <c r="D36" s="22" t="s">
        <v>326</v>
      </c>
      <c r="E36" s="147">
        <v>5000</v>
      </c>
      <c r="F36" s="166"/>
      <c r="G36" s="239">
        <f>F36*E36</f>
        <v>0</v>
      </c>
    </row>
    <row r="37" spans="2:7" s="38" customFormat="1" x14ac:dyDescent="0.25">
      <c r="B37" s="51"/>
      <c r="C37" s="28"/>
      <c r="D37" s="22"/>
      <c r="E37" s="147"/>
      <c r="F37" s="166"/>
      <c r="G37" s="239"/>
    </row>
    <row r="38" spans="2:7" s="38" customFormat="1" ht="15.6" x14ac:dyDescent="0.25">
      <c r="B38" s="51" t="s">
        <v>100</v>
      </c>
      <c r="C38" s="28" t="s">
        <v>322</v>
      </c>
      <c r="D38" s="22" t="s">
        <v>326</v>
      </c>
      <c r="E38" s="147">
        <v>1000</v>
      </c>
      <c r="F38" s="166"/>
      <c r="G38" s="239">
        <f>F38*E38</f>
        <v>0</v>
      </c>
    </row>
    <row r="39" spans="2:7" s="38" customFormat="1" x14ac:dyDescent="0.25">
      <c r="B39" s="51"/>
      <c r="C39" s="98"/>
      <c r="D39" s="22"/>
      <c r="E39" s="147"/>
      <c r="F39" s="166"/>
      <c r="G39" s="239"/>
    </row>
    <row r="40" spans="2:7" s="38" customFormat="1" ht="52.8" x14ac:dyDescent="0.25">
      <c r="B40" s="51" t="s">
        <v>658</v>
      </c>
      <c r="C40" s="28" t="s">
        <v>503</v>
      </c>
      <c r="D40" s="22" t="s">
        <v>45</v>
      </c>
      <c r="E40" s="147">
        <v>100</v>
      </c>
      <c r="F40" s="166"/>
      <c r="G40" s="239">
        <f>F40*E40</f>
        <v>0</v>
      </c>
    </row>
    <row r="41" spans="2:7" s="38" customFormat="1" x14ac:dyDescent="0.25">
      <c r="B41" s="51"/>
      <c r="C41" s="98"/>
      <c r="D41" s="22"/>
      <c r="E41" s="147"/>
      <c r="F41" s="166"/>
      <c r="G41" s="239"/>
    </row>
    <row r="42" spans="2:7" s="38" customFormat="1" ht="39.6" x14ac:dyDescent="0.25">
      <c r="B42" s="51" t="s">
        <v>659</v>
      </c>
      <c r="C42" s="14" t="s">
        <v>502</v>
      </c>
      <c r="D42" s="22" t="s">
        <v>45</v>
      </c>
      <c r="E42" s="147">
        <v>20</v>
      </c>
      <c r="F42" s="166"/>
      <c r="G42" s="239">
        <f>F42*E42</f>
        <v>0</v>
      </c>
    </row>
    <row r="43" spans="2:7" s="38" customFormat="1" x14ac:dyDescent="0.25">
      <c r="B43" s="51"/>
      <c r="C43" s="98"/>
      <c r="D43" s="22"/>
      <c r="E43" s="147"/>
      <c r="F43" s="166"/>
      <c r="G43" s="239"/>
    </row>
    <row r="44" spans="2:7" s="38" customFormat="1" x14ac:dyDescent="0.25">
      <c r="B44" s="51" t="s">
        <v>660</v>
      </c>
      <c r="C44" s="14" t="s">
        <v>501</v>
      </c>
      <c r="D44" s="15"/>
      <c r="E44" s="147"/>
      <c r="F44" s="166"/>
      <c r="G44" s="239"/>
    </row>
    <row r="45" spans="2:7" s="38" customFormat="1" x14ac:dyDescent="0.25">
      <c r="B45" s="51"/>
      <c r="C45" s="14"/>
      <c r="D45" s="15"/>
      <c r="E45" s="147"/>
      <c r="F45" s="166"/>
      <c r="G45" s="239"/>
    </row>
    <row r="46" spans="2:7" s="38" customFormat="1" ht="26.4" x14ac:dyDescent="0.25">
      <c r="B46" s="51" t="s">
        <v>661</v>
      </c>
      <c r="C46" s="14" t="s">
        <v>500</v>
      </c>
      <c r="D46" s="22" t="s">
        <v>45</v>
      </c>
      <c r="E46" s="147">
        <v>80</v>
      </c>
      <c r="F46" s="166"/>
      <c r="G46" s="239">
        <f>F46*E46</f>
        <v>0</v>
      </c>
    </row>
    <row r="47" spans="2:7" s="38" customFormat="1" x14ac:dyDescent="0.25">
      <c r="B47" s="51"/>
      <c r="C47" s="98"/>
      <c r="D47" s="22"/>
      <c r="E47" s="147"/>
      <c r="F47" s="166"/>
      <c r="G47" s="239"/>
    </row>
    <row r="48" spans="2:7" s="38" customFormat="1" x14ac:dyDescent="0.25">
      <c r="B48" s="51" t="s">
        <v>662</v>
      </c>
      <c r="C48" s="14" t="s">
        <v>499</v>
      </c>
      <c r="D48" s="22"/>
      <c r="E48" s="147"/>
      <c r="F48" s="166"/>
      <c r="G48" s="239"/>
    </row>
    <row r="49" spans="2:7" s="38" customFormat="1" x14ac:dyDescent="0.25">
      <c r="B49" s="51"/>
      <c r="C49" s="14"/>
      <c r="D49" s="22"/>
      <c r="E49" s="147"/>
      <c r="F49" s="166"/>
      <c r="G49" s="239"/>
    </row>
    <row r="50" spans="2:7" s="38" customFormat="1" ht="26.4" x14ac:dyDescent="0.25">
      <c r="B50" s="51" t="s">
        <v>663</v>
      </c>
      <c r="C50" s="14" t="s">
        <v>498</v>
      </c>
      <c r="D50" s="22"/>
      <c r="E50" s="147"/>
      <c r="F50" s="166"/>
      <c r="G50" s="239"/>
    </row>
    <row r="51" spans="2:7" s="38" customFormat="1" x14ac:dyDescent="0.25">
      <c r="B51" s="51"/>
      <c r="C51" s="98"/>
      <c r="D51" s="22"/>
      <c r="E51" s="147"/>
      <c r="F51" s="166"/>
      <c r="G51" s="239"/>
    </row>
    <row r="52" spans="2:7" s="38" customFormat="1" x14ac:dyDescent="0.25">
      <c r="B52" s="51" t="s">
        <v>77</v>
      </c>
      <c r="C52" s="67" t="s">
        <v>650</v>
      </c>
      <c r="D52" s="70" t="s">
        <v>6</v>
      </c>
      <c r="E52" s="147">
        <v>15</v>
      </c>
      <c r="F52" s="166"/>
      <c r="G52" s="239">
        <f>E52*F52</f>
        <v>0</v>
      </c>
    </row>
    <row r="53" spans="2:7" s="38" customFormat="1" x14ac:dyDescent="0.25">
      <c r="B53" s="51"/>
      <c r="C53" s="178"/>
      <c r="D53" s="70"/>
      <c r="E53" s="147"/>
      <c r="F53" s="166"/>
      <c r="G53" s="239"/>
    </row>
    <row r="54" spans="2:7" s="38" customFormat="1" x14ac:dyDescent="0.25">
      <c r="B54" s="51" t="s">
        <v>648</v>
      </c>
      <c r="C54" s="67" t="s">
        <v>649</v>
      </c>
      <c r="D54" s="4" t="s">
        <v>6</v>
      </c>
      <c r="E54" s="147">
        <v>15</v>
      </c>
      <c r="F54" s="166"/>
      <c r="G54" s="239">
        <f>E54*F54</f>
        <v>0</v>
      </c>
    </row>
    <row r="55" spans="2:7" s="38" customFormat="1" x14ac:dyDescent="0.25">
      <c r="B55" s="51"/>
      <c r="C55" s="178"/>
      <c r="D55" s="4"/>
      <c r="E55" s="147"/>
      <c r="F55" s="166"/>
      <c r="G55" s="239"/>
    </row>
    <row r="56" spans="2:7" s="38" customFormat="1" x14ac:dyDescent="0.25">
      <c r="B56" s="51" t="s">
        <v>664</v>
      </c>
      <c r="C56" s="14" t="s">
        <v>329</v>
      </c>
      <c r="D56" s="22"/>
      <c r="E56" s="22"/>
      <c r="F56" s="166"/>
      <c r="G56" s="239"/>
    </row>
    <row r="57" spans="2:7" s="38" customFormat="1" x14ac:dyDescent="0.25">
      <c r="B57" s="51"/>
      <c r="C57" s="14"/>
      <c r="D57" s="22"/>
      <c r="E57" s="22"/>
      <c r="F57" s="166"/>
      <c r="G57" s="239"/>
    </row>
    <row r="58" spans="2:7" x14ac:dyDescent="0.25">
      <c r="B58" s="78" t="str">
        <f>$B$10</f>
        <v>C1.5</v>
      </c>
      <c r="C58" s="32" t="s">
        <v>12</v>
      </c>
      <c r="D58" s="33"/>
      <c r="E58" s="34"/>
      <c r="F58" s="145"/>
      <c r="G58" s="238">
        <f>SUM(G9:G57)</f>
        <v>0</v>
      </c>
    </row>
    <row r="59" spans="2:7" x14ac:dyDescent="0.25">
      <c r="B59" s="260" t="str">
        <f>Client1</f>
        <v>Province of KwaZulu-Natal</v>
      </c>
      <c r="C59" s="260"/>
      <c r="D59" s="260"/>
      <c r="E59" s="261" t="str">
        <f>"Contract No. "&amp;ContractNo</f>
        <v>Contract No. ZNB01268/00000/00/HOD/INF/22/T</v>
      </c>
      <c r="F59" s="261"/>
      <c r="G59" s="261"/>
    </row>
    <row r="60" spans="2:7" x14ac:dyDescent="0.25">
      <c r="B60" s="260" t="str">
        <f>Client2</f>
        <v>Department of Transport</v>
      </c>
      <c r="C60" s="260"/>
      <c r="D60" s="260"/>
      <c r="E60" s="261"/>
      <c r="F60" s="261"/>
      <c r="G60" s="261"/>
    </row>
    <row r="61" spans="2:7" x14ac:dyDescent="0.25">
      <c r="B61" s="263"/>
      <c r="C61" s="263"/>
      <c r="D61" s="263"/>
      <c r="E61" s="262"/>
      <c r="F61" s="262"/>
      <c r="G61" s="262"/>
    </row>
    <row r="62" spans="2:7" x14ac:dyDescent="0.25">
      <c r="B62" s="264" t="s">
        <v>8</v>
      </c>
      <c r="C62" s="265"/>
      <c r="D62" s="265"/>
      <c r="E62" s="265"/>
      <c r="F62" s="265"/>
      <c r="G62" s="266" t="str">
        <f>G4</f>
        <v>CHAPTER C1.5</v>
      </c>
    </row>
    <row r="63" spans="2:7" x14ac:dyDescent="0.25">
      <c r="B63" s="267" t="str">
        <f>ContractDescription</f>
        <v>THE UPGRADE OF P129 FROM GRAVEL TO BLACKTOP FROM KM 3.00 TO KM 6.00</v>
      </c>
      <c r="C63" s="268"/>
      <c r="D63" s="268"/>
      <c r="E63" s="268"/>
      <c r="F63" s="268"/>
      <c r="G63" s="261"/>
    </row>
    <row r="64" spans="2:7" x14ac:dyDescent="0.25">
      <c r="B64" s="267"/>
      <c r="C64" s="268"/>
      <c r="D64" s="268"/>
      <c r="E64" s="268"/>
      <c r="F64" s="268"/>
      <c r="G64" s="261"/>
    </row>
    <row r="65" spans="2:7" s="9" customFormat="1" ht="24.9" customHeight="1" x14ac:dyDescent="0.25">
      <c r="B65" s="269"/>
      <c r="C65" s="270"/>
      <c r="D65" s="270"/>
      <c r="E65" s="270"/>
      <c r="F65" s="270"/>
      <c r="G65" s="262"/>
    </row>
    <row r="66" spans="2:7" s="30" customFormat="1" ht="20.100000000000001" customHeight="1" x14ac:dyDescent="0.25">
      <c r="B66" s="72" t="s">
        <v>0</v>
      </c>
      <c r="C66" s="11" t="s">
        <v>1</v>
      </c>
      <c r="D66" s="11" t="s">
        <v>2</v>
      </c>
      <c r="E66" s="11" t="s">
        <v>3</v>
      </c>
      <c r="F66" s="144" t="s">
        <v>4</v>
      </c>
      <c r="G66" s="237" t="s">
        <v>5</v>
      </c>
    </row>
    <row r="67" spans="2:7" x14ac:dyDescent="0.25">
      <c r="B67" s="78"/>
      <c r="C67" s="32" t="s">
        <v>55</v>
      </c>
      <c r="D67" s="33"/>
      <c r="E67" s="34"/>
      <c r="F67" s="145"/>
      <c r="G67" s="238">
        <f>G58</f>
        <v>0</v>
      </c>
    </row>
    <row r="68" spans="2:7" x14ac:dyDescent="0.25">
      <c r="B68" s="192"/>
      <c r="C68" s="30"/>
      <c r="D68" s="224"/>
      <c r="E68" s="229"/>
      <c r="F68" s="227"/>
      <c r="G68" s="256"/>
    </row>
    <row r="69" spans="2:7" ht="26.4" x14ac:dyDescent="0.25">
      <c r="B69" s="51" t="s">
        <v>665</v>
      </c>
      <c r="C69" s="14" t="s">
        <v>334</v>
      </c>
      <c r="D69" s="191" t="s">
        <v>45</v>
      </c>
      <c r="E69" s="23">
        <f>0.15*500*8</f>
        <v>600</v>
      </c>
      <c r="F69" s="166"/>
      <c r="G69" s="239">
        <f>F69*E69</f>
        <v>0</v>
      </c>
    </row>
    <row r="70" spans="2:7" x14ac:dyDescent="0.25">
      <c r="B70" s="51" t="s">
        <v>666</v>
      </c>
      <c r="C70" s="14" t="s">
        <v>369</v>
      </c>
      <c r="D70" s="191"/>
      <c r="E70" s="23"/>
      <c r="F70" s="166"/>
      <c r="G70" s="239"/>
    </row>
    <row r="71" spans="2:7" x14ac:dyDescent="0.25">
      <c r="B71" s="51"/>
      <c r="C71" s="14"/>
      <c r="D71" s="191"/>
      <c r="E71" s="23"/>
      <c r="F71" s="166"/>
      <c r="G71" s="239"/>
    </row>
    <row r="72" spans="2:7" ht="26.4" x14ac:dyDescent="0.25">
      <c r="B72" s="51" t="s">
        <v>667</v>
      </c>
      <c r="C72" s="14" t="s">
        <v>373</v>
      </c>
      <c r="D72" s="191"/>
      <c r="E72" s="23"/>
      <c r="F72" s="166"/>
      <c r="G72" s="239"/>
    </row>
    <row r="73" spans="2:7" x14ac:dyDescent="0.25">
      <c r="B73" s="51"/>
      <c r="C73" s="111"/>
      <c r="D73" s="191"/>
      <c r="E73" s="147"/>
      <c r="F73" s="166"/>
      <c r="G73" s="239"/>
    </row>
    <row r="74" spans="2:7" ht="15.6" x14ac:dyDescent="0.25">
      <c r="B74" s="51" t="s">
        <v>75</v>
      </c>
      <c r="C74" s="111" t="s">
        <v>375</v>
      </c>
      <c r="D74" s="191" t="s">
        <v>45</v>
      </c>
      <c r="E74" s="147">
        <f>500*1.5*8</f>
        <v>6000</v>
      </c>
      <c r="F74" s="166"/>
      <c r="G74" s="239">
        <f>F74*E74</f>
        <v>0</v>
      </c>
    </row>
    <row r="75" spans="2:7" x14ac:dyDescent="0.25">
      <c r="B75" s="192"/>
      <c r="C75" s="30"/>
      <c r="D75" s="225"/>
      <c r="E75" s="230"/>
      <c r="F75" s="228"/>
      <c r="G75" s="256"/>
    </row>
    <row r="76" spans="2:7" x14ac:dyDescent="0.25">
      <c r="B76" s="51" t="s">
        <v>228</v>
      </c>
      <c r="C76" s="111" t="s">
        <v>229</v>
      </c>
      <c r="D76" s="191"/>
      <c r="E76" s="23"/>
      <c r="F76" s="156"/>
      <c r="G76" s="253" t="str">
        <f t="shared" ref="G76:G82" si="1">IF(D76="","",E76*F76)</f>
        <v/>
      </c>
    </row>
    <row r="77" spans="2:7" x14ac:dyDescent="0.25">
      <c r="B77" s="51"/>
      <c r="C77" s="111"/>
      <c r="D77" s="191"/>
      <c r="E77" s="23"/>
      <c r="F77" s="156"/>
      <c r="G77" s="253" t="str">
        <f t="shared" si="1"/>
        <v/>
      </c>
    </row>
    <row r="78" spans="2:7" x14ac:dyDescent="0.25">
      <c r="B78" s="51" t="s">
        <v>230</v>
      </c>
      <c r="C78" s="111" t="s">
        <v>33</v>
      </c>
      <c r="D78" s="191" t="s">
        <v>34</v>
      </c>
      <c r="E78" s="23">
        <v>1</v>
      </c>
      <c r="F78" s="155"/>
      <c r="G78" s="253">
        <f t="shared" si="1"/>
        <v>0</v>
      </c>
    </row>
    <row r="79" spans="2:7" x14ac:dyDescent="0.25">
      <c r="B79" s="51"/>
      <c r="C79" s="111"/>
      <c r="D79" s="191"/>
      <c r="E79" s="23"/>
      <c r="F79" s="155"/>
      <c r="G79" s="253" t="str">
        <f t="shared" si="1"/>
        <v/>
      </c>
    </row>
    <row r="80" spans="2:7" x14ac:dyDescent="0.25">
      <c r="B80" s="51" t="s">
        <v>231</v>
      </c>
      <c r="C80" s="111" t="s">
        <v>42</v>
      </c>
      <c r="D80" s="191" t="s">
        <v>43</v>
      </c>
      <c r="E80" s="23">
        <v>3</v>
      </c>
      <c r="F80" s="155"/>
      <c r="G80" s="253">
        <f t="shared" si="1"/>
        <v>0</v>
      </c>
    </row>
    <row r="81" spans="2:7" x14ac:dyDescent="0.25">
      <c r="B81" s="51"/>
      <c r="C81" s="111"/>
      <c r="D81" s="191"/>
      <c r="E81" s="23"/>
      <c r="F81" s="155"/>
      <c r="G81" s="253" t="str">
        <f t="shared" si="1"/>
        <v/>
      </c>
    </row>
    <row r="82" spans="2:7" ht="15.6" x14ac:dyDescent="0.25">
      <c r="B82" s="51" t="s">
        <v>232</v>
      </c>
      <c r="C82" s="111" t="s">
        <v>44</v>
      </c>
      <c r="D82" s="191" t="s">
        <v>45</v>
      </c>
      <c r="E82" s="23">
        <v>20</v>
      </c>
      <c r="F82" s="155"/>
      <c r="G82" s="253">
        <f t="shared" si="1"/>
        <v>0</v>
      </c>
    </row>
    <row r="83" spans="2:7" x14ac:dyDescent="0.25">
      <c r="B83" s="51"/>
      <c r="C83" s="54"/>
      <c r="D83" s="191"/>
      <c r="E83" s="23"/>
      <c r="F83" s="155"/>
      <c r="G83" s="253"/>
    </row>
    <row r="84" spans="2:7" x14ac:dyDescent="0.25">
      <c r="B84" s="51" t="s">
        <v>233</v>
      </c>
      <c r="C84" s="111" t="s">
        <v>46</v>
      </c>
      <c r="D84" s="191" t="s">
        <v>43</v>
      </c>
      <c r="E84" s="23">
        <v>3</v>
      </c>
      <c r="F84" s="155"/>
      <c r="G84" s="253">
        <f t="shared" ref="G84:G92" si="2">IF(D84="","",E84*F84)</f>
        <v>0</v>
      </c>
    </row>
    <row r="85" spans="2:7" x14ac:dyDescent="0.25">
      <c r="B85" s="51"/>
      <c r="C85" s="14"/>
      <c r="D85" s="191"/>
      <c r="E85" s="23"/>
      <c r="F85" s="165"/>
      <c r="G85" s="253" t="str">
        <f t="shared" si="2"/>
        <v/>
      </c>
    </row>
    <row r="86" spans="2:7" x14ac:dyDescent="0.25">
      <c r="B86" s="51" t="s">
        <v>234</v>
      </c>
      <c r="C86" s="14" t="s">
        <v>239</v>
      </c>
      <c r="D86" s="22" t="s">
        <v>6</v>
      </c>
      <c r="E86" s="191">
        <v>100</v>
      </c>
      <c r="F86" s="156"/>
      <c r="G86" s="253">
        <f t="shared" si="2"/>
        <v>0</v>
      </c>
    </row>
    <row r="87" spans="2:7" x14ac:dyDescent="0.25">
      <c r="B87" s="51"/>
      <c r="C87" s="14"/>
      <c r="D87" s="22"/>
      <c r="E87" s="191"/>
      <c r="F87" s="156"/>
      <c r="G87" s="253" t="str">
        <f t="shared" si="2"/>
        <v/>
      </c>
    </row>
    <row r="88" spans="2:7" ht="26.4" x14ac:dyDescent="0.25">
      <c r="B88" s="51" t="s">
        <v>235</v>
      </c>
      <c r="C88" s="14" t="s">
        <v>240</v>
      </c>
      <c r="D88" s="22" t="s">
        <v>43</v>
      </c>
      <c r="E88" s="22">
        <v>3</v>
      </c>
      <c r="F88" s="156"/>
      <c r="G88" s="253">
        <f t="shared" si="2"/>
        <v>0</v>
      </c>
    </row>
    <row r="89" spans="2:7" x14ac:dyDescent="0.25">
      <c r="B89" s="51"/>
      <c r="C89" s="14"/>
      <c r="D89" s="22"/>
      <c r="E89" s="22"/>
      <c r="F89" s="156"/>
      <c r="G89" s="253" t="str">
        <f t="shared" si="2"/>
        <v/>
      </c>
    </row>
    <row r="90" spans="2:7" ht="26.4" x14ac:dyDescent="0.25">
      <c r="B90" s="51" t="s">
        <v>236</v>
      </c>
      <c r="C90" s="14" t="s">
        <v>241</v>
      </c>
      <c r="D90" s="22" t="s">
        <v>53</v>
      </c>
      <c r="E90" s="22">
        <v>15000</v>
      </c>
      <c r="F90" s="156"/>
      <c r="G90" s="253">
        <f t="shared" si="2"/>
        <v>0</v>
      </c>
    </row>
    <row r="91" spans="2:7" x14ac:dyDescent="0.25">
      <c r="B91" s="51"/>
      <c r="C91" s="14"/>
      <c r="D91" s="191"/>
      <c r="E91" s="22"/>
      <c r="F91" s="156"/>
      <c r="G91" s="253" t="str">
        <f t="shared" si="2"/>
        <v/>
      </c>
    </row>
    <row r="92" spans="2:7" ht="26.4" x14ac:dyDescent="0.25">
      <c r="B92" s="51" t="s">
        <v>237</v>
      </c>
      <c r="C92" s="14" t="s">
        <v>50</v>
      </c>
      <c r="D92" s="191" t="s">
        <v>550</v>
      </c>
      <c r="E92" s="22">
        <v>50000</v>
      </c>
      <c r="F92" s="156">
        <v>1</v>
      </c>
      <c r="G92" s="253">
        <f t="shared" si="2"/>
        <v>50000</v>
      </c>
    </row>
    <row r="93" spans="2:7" x14ac:dyDescent="0.25">
      <c r="B93" s="51"/>
      <c r="C93" s="54"/>
      <c r="D93" s="22"/>
      <c r="E93" s="226"/>
      <c r="F93" s="155"/>
      <c r="G93" s="253"/>
    </row>
    <row r="94" spans="2:7" ht="26.4" x14ac:dyDescent="0.25">
      <c r="B94" s="51" t="s">
        <v>238</v>
      </c>
      <c r="C94" s="14" t="s">
        <v>242</v>
      </c>
      <c r="D94" s="191" t="s">
        <v>54</v>
      </c>
      <c r="E94" s="174">
        <f>G92</f>
        <v>50000</v>
      </c>
      <c r="F94" s="175"/>
      <c r="G94" s="253">
        <f>IF(D94="","",E94*F94)</f>
        <v>0</v>
      </c>
    </row>
    <row r="95" spans="2:7" x14ac:dyDescent="0.25">
      <c r="B95" s="51"/>
      <c r="C95" s="14"/>
      <c r="D95" s="22"/>
      <c r="E95" s="22"/>
      <c r="F95" s="156"/>
      <c r="G95" s="253"/>
    </row>
    <row r="96" spans="2:7" x14ac:dyDescent="0.25">
      <c r="B96" s="51" t="s">
        <v>652</v>
      </c>
      <c r="C96" s="14" t="s">
        <v>653</v>
      </c>
      <c r="D96" s="22" t="s">
        <v>43</v>
      </c>
      <c r="E96" s="22">
        <v>3</v>
      </c>
      <c r="F96" s="156"/>
      <c r="G96" s="253">
        <f>IF(D96="","",E96*F96)</f>
        <v>0</v>
      </c>
    </row>
    <row r="97" spans="2:12" x14ac:dyDescent="0.25">
      <c r="B97" s="51"/>
      <c r="C97" s="14"/>
      <c r="D97" s="22"/>
      <c r="E97" s="22"/>
      <c r="F97" s="156"/>
      <c r="G97" s="253" t="str">
        <f>IF(D97="","",E97*F97)</f>
        <v/>
      </c>
    </row>
    <row r="98" spans="2:12" x14ac:dyDescent="0.25">
      <c r="B98" s="51" t="s">
        <v>243</v>
      </c>
      <c r="C98" s="14" t="s">
        <v>244</v>
      </c>
      <c r="D98" s="22"/>
      <c r="E98" s="22"/>
      <c r="F98" s="156"/>
      <c r="G98" s="253" t="str">
        <f>IF(D98="","",E98*F98)</f>
        <v/>
      </c>
    </row>
    <row r="99" spans="2:12" x14ac:dyDescent="0.25">
      <c r="B99" s="51"/>
      <c r="C99" s="14"/>
      <c r="D99" s="22"/>
      <c r="E99" s="22"/>
      <c r="F99" s="156"/>
      <c r="G99" s="253"/>
    </row>
    <row r="100" spans="2:12" x14ac:dyDescent="0.25">
      <c r="B100" s="51" t="s">
        <v>245</v>
      </c>
      <c r="C100" s="14" t="s">
        <v>250</v>
      </c>
      <c r="D100" s="22"/>
      <c r="E100" s="22"/>
      <c r="F100" s="157"/>
      <c r="G100" s="253" t="str">
        <f t="shared" ref="G100:G112" si="3">IF(D100="","",E100*F100)</f>
        <v/>
      </c>
    </row>
    <row r="101" spans="2:12" x14ac:dyDescent="0.25">
      <c r="B101" s="51"/>
      <c r="C101" s="14"/>
      <c r="D101" s="22"/>
      <c r="E101" s="22"/>
      <c r="F101" s="157"/>
      <c r="G101" s="253" t="str">
        <f t="shared" si="3"/>
        <v/>
      </c>
    </row>
    <row r="102" spans="2:12" x14ac:dyDescent="0.25">
      <c r="B102" s="51" t="s">
        <v>75</v>
      </c>
      <c r="C102" s="14" t="s">
        <v>251</v>
      </c>
      <c r="D102" s="22" t="s">
        <v>70</v>
      </c>
      <c r="E102" s="22">
        <v>200</v>
      </c>
      <c r="F102" s="157"/>
      <c r="G102" s="253">
        <f t="shared" si="3"/>
        <v>0</v>
      </c>
    </row>
    <row r="103" spans="2:12" s="123" customFormat="1" x14ac:dyDescent="0.25">
      <c r="B103" s="51"/>
      <c r="C103" s="14"/>
      <c r="D103" s="22"/>
      <c r="E103" s="22"/>
      <c r="F103" s="157"/>
      <c r="G103" s="253" t="str">
        <f t="shared" si="3"/>
        <v/>
      </c>
    </row>
    <row r="104" spans="2:12" x14ac:dyDescent="0.25">
      <c r="B104" s="51" t="s">
        <v>77</v>
      </c>
      <c r="C104" s="14" t="s">
        <v>252</v>
      </c>
      <c r="D104" s="22" t="s">
        <v>70</v>
      </c>
      <c r="E104" s="22">
        <v>10</v>
      </c>
      <c r="F104" s="156"/>
      <c r="G104" s="253">
        <f t="shared" si="3"/>
        <v>0</v>
      </c>
    </row>
    <row r="105" spans="2:12" x14ac:dyDescent="0.25">
      <c r="B105" s="51"/>
      <c r="C105" s="14"/>
      <c r="D105" s="22"/>
      <c r="E105" s="22"/>
      <c r="F105" s="156"/>
      <c r="G105" s="253" t="str">
        <f t="shared" si="3"/>
        <v/>
      </c>
    </row>
    <row r="106" spans="2:12" x14ac:dyDescent="0.25">
      <c r="B106" s="51" t="s">
        <v>246</v>
      </c>
      <c r="C106" s="14" t="s">
        <v>253</v>
      </c>
      <c r="D106" s="22" t="s">
        <v>70</v>
      </c>
      <c r="E106" s="22">
        <v>60</v>
      </c>
      <c r="F106" s="156"/>
      <c r="G106" s="253">
        <f t="shared" si="3"/>
        <v>0</v>
      </c>
    </row>
    <row r="107" spans="2:12" x14ac:dyDescent="0.25">
      <c r="B107" s="51"/>
      <c r="C107" s="14"/>
      <c r="D107" s="22"/>
      <c r="E107" s="22"/>
      <c r="F107" s="156"/>
      <c r="G107" s="253" t="str">
        <f t="shared" si="3"/>
        <v/>
      </c>
    </row>
    <row r="108" spans="2:12" x14ac:dyDescent="0.25">
      <c r="B108" s="51" t="s">
        <v>247</v>
      </c>
      <c r="C108" s="14" t="s">
        <v>254</v>
      </c>
      <c r="D108" s="22" t="s">
        <v>324</v>
      </c>
      <c r="E108" s="22">
        <v>1000</v>
      </c>
      <c r="F108" s="156"/>
      <c r="G108" s="253">
        <f t="shared" si="3"/>
        <v>0</v>
      </c>
      <c r="I108" s="188"/>
      <c r="L108" s="189"/>
    </row>
    <row r="109" spans="2:12" s="123" customFormat="1" x14ac:dyDescent="0.25">
      <c r="B109" s="51"/>
      <c r="C109" s="14"/>
      <c r="D109" s="22"/>
      <c r="E109" s="22"/>
      <c r="F109" s="156"/>
      <c r="G109" s="253" t="str">
        <f t="shared" si="3"/>
        <v/>
      </c>
    </row>
    <row r="110" spans="2:12" s="123" customFormat="1" x14ac:dyDescent="0.25">
      <c r="B110" s="51" t="s">
        <v>248</v>
      </c>
      <c r="C110" s="14" t="s">
        <v>257</v>
      </c>
      <c r="D110" s="22"/>
      <c r="E110" s="22"/>
      <c r="F110" s="156"/>
      <c r="G110" s="253" t="str">
        <f t="shared" si="3"/>
        <v/>
      </c>
    </row>
    <row r="111" spans="2:12" s="123" customFormat="1" x14ac:dyDescent="0.25">
      <c r="B111" s="51"/>
      <c r="C111" s="14"/>
      <c r="D111" s="22"/>
      <c r="E111" s="22"/>
      <c r="F111" s="156"/>
      <c r="G111" s="253" t="str">
        <f t="shared" si="3"/>
        <v/>
      </c>
    </row>
    <row r="112" spans="2:12" s="123" customFormat="1" x14ac:dyDescent="0.25">
      <c r="B112" s="51" t="s">
        <v>77</v>
      </c>
      <c r="C112" s="14" t="s">
        <v>258</v>
      </c>
      <c r="D112" s="22" t="s">
        <v>6</v>
      </c>
      <c r="E112" s="22">
        <v>100</v>
      </c>
      <c r="F112" s="157"/>
      <c r="G112" s="254">
        <f t="shared" si="3"/>
        <v>0</v>
      </c>
    </row>
    <row r="113" spans="2:7" x14ac:dyDescent="0.25">
      <c r="B113" s="118"/>
      <c r="C113" s="121"/>
      <c r="D113" s="119"/>
      <c r="E113" s="119"/>
      <c r="F113" s="214"/>
      <c r="G113" s="257"/>
    </row>
    <row r="114" spans="2:7" x14ac:dyDescent="0.25">
      <c r="B114" s="51" t="s">
        <v>249</v>
      </c>
      <c r="C114" s="14" t="s">
        <v>259</v>
      </c>
      <c r="D114" s="22" t="s">
        <v>23</v>
      </c>
      <c r="E114" s="22">
        <v>18</v>
      </c>
      <c r="F114" s="156"/>
      <c r="G114" s="253">
        <f>IF(D114="","",E114*F114)</f>
        <v>0</v>
      </c>
    </row>
    <row r="115" spans="2:7" x14ac:dyDescent="0.25">
      <c r="B115" s="51"/>
      <c r="C115" s="14"/>
      <c r="D115" s="22"/>
      <c r="E115" s="22"/>
      <c r="F115" s="156"/>
      <c r="G115" s="253" t="str">
        <f>IF(D115="","",E115*F115)</f>
        <v/>
      </c>
    </row>
    <row r="116" spans="2:7" x14ac:dyDescent="0.25">
      <c r="B116" s="71" t="s">
        <v>260</v>
      </c>
      <c r="C116" s="20" t="s">
        <v>261</v>
      </c>
      <c r="D116" s="22" t="s">
        <v>325</v>
      </c>
      <c r="E116" s="22">
        <v>18</v>
      </c>
      <c r="F116" s="156"/>
      <c r="G116" s="253">
        <f>IF(D116="","",E116*F116)</f>
        <v>0</v>
      </c>
    </row>
    <row r="117" spans="2:7" x14ac:dyDescent="0.25">
      <c r="B117" s="71"/>
      <c r="C117" s="20"/>
      <c r="D117" s="22"/>
      <c r="E117" s="22"/>
      <c r="F117" s="156"/>
      <c r="G117" s="253"/>
    </row>
    <row r="118" spans="2:7" x14ac:dyDescent="0.25">
      <c r="B118" s="71" t="s">
        <v>262</v>
      </c>
      <c r="C118" s="20" t="s">
        <v>263</v>
      </c>
      <c r="D118" s="22"/>
      <c r="E118" s="22"/>
      <c r="F118" s="156"/>
      <c r="G118" s="253" t="str">
        <f>IF(D118="","",E118*F118)</f>
        <v/>
      </c>
    </row>
    <row r="119" spans="2:7" x14ac:dyDescent="0.25">
      <c r="B119" s="51"/>
      <c r="C119" s="14"/>
      <c r="D119" s="22"/>
      <c r="E119" s="22"/>
      <c r="F119" s="156"/>
      <c r="G119" s="253" t="str">
        <f>IF(D119="","",E119*F119)</f>
        <v/>
      </c>
    </row>
    <row r="120" spans="2:7" x14ac:dyDescent="0.25">
      <c r="B120" s="51" t="s">
        <v>264</v>
      </c>
      <c r="C120" s="14" t="s">
        <v>265</v>
      </c>
      <c r="D120" s="22" t="s">
        <v>70</v>
      </c>
      <c r="E120" s="22">
        <v>10</v>
      </c>
      <c r="F120" s="156"/>
      <c r="G120" s="253">
        <f>IF(D120="","",E120*F120)</f>
        <v>0</v>
      </c>
    </row>
    <row r="121" spans="2:7" x14ac:dyDescent="0.25">
      <c r="B121" s="51"/>
      <c r="C121" s="14"/>
      <c r="D121" s="22"/>
      <c r="E121" s="22"/>
      <c r="F121" s="156"/>
      <c r="G121" s="253"/>
    </row>
    <row r="122" spans="2:7" x14ac:dyDescent="0.25">
      <c r="B122" s="51" t="s">
        <v>266</v>
      </c>
      <c r="C122" s="14" t="s">
        <v>267</v>
      </c>
      <c r="D122" s="22" t="s">
        <v>70</v>
      </c>
      <c r="E122" s="22">
        <v>10</v>
      </c>
      <c r="F122" s="156"/>
      <c r="G122" s="253">
        <f>IF(D122="","",E122*F122)</f>
        <v>0</v>
      </c>
    </row>
    <row r="123" spans="2:7" x14ac:dyDescent="0.25">
      <c r="B123" s="71"/>
      <c r="C123" s="20"/>
      <c r="D123" s="22"/>
      <c r="E123" s="22"/>
      <c r="F123" s="156"/>
      <c r="G123" s="253"/>
    </row>
    <row r="124" spans="2:7" ht="26.4" x14ac:dyDescent="0.25">
      <c r="B124" s="71" t="s">
        <v>271</v>
      </c>
      <c r="C124" s="20" t="s">
        <v>268</v>
      </c>
      <c r="D124" s="22"/>
      <c r="E124" s="22"/>
      <c r="F124" s="156"/>
      <c r="G124" s="253" t="str">
        <f>IF(D124="","",E124*F124)</f>
        <v/>
      </c>
    </row>
    <row r="125" spans="2:7" x14ac:dyDescent="0.25">
      <c r="B125" s="51"/>
      <c r="C125" s="14"/>
      <c r="D125" s="22"/>
      <c r="E125" s="22"/>
      <c r="F125" s="156"/>
      <c r="G125" s="253" t="str">
        <f>IF(D125="","",E125*F125)</f>
        <v/>
      </c>
    </row>
    <row r="126" spans="2:7" x14ac:dyDescent="0.25">
      <c r="B126" s="51" t="s">
        <v>269</v>
      </c>
      <c r="C126" s="14" t="s">
        <v>272</v>
      </c>
      <c r="D126" s="22" t="s">
        <v>550</v>
      </c>
      <c r="E126" s="22">
        <v>50000</v>
      </c>
      <c r="F126" s="156">
        <v>1</v>
      </c>
      <c r="G126" s="253">
        <f>IF(D126="","",E126*F126)</f>
        <v>50000</v>
      </c>
    </row>
    <row r="127" spans="2:7" x14ac:dyDescent="0.25">
      <c r="B127" s="51"/>
      <c r="C127" s="14"/>
      <c r="D127" s="22"/>
      <c r="E127" s="22"/>
      <c r="F127" s="156"/>
      <c r="G127" s="253"/>
    </row>
    <row r="128" spans="2:7" ht="26.4" x14ac:dyDescent="0.25">
      <c r="B128" s="51" t="s">
        <v>270</v>
      </c>
      <c r="C128" s="14" t="s">
        <v>273</v>
      </c>
      <c r="D128" s="22" t="s">
        <v>54</v>
      </c>
      <c r="E128" s="174">
        <f>G126</f>
        <v>50000</v>
      </c>
      <c r="F128" s="175"/>
      <c r="G128" s="253">
        <f>IF(D128="","",E128*F128)</f>
        <v>0</v>
      </c>
    </row>
    <row r="129" spans="2:7" s="30" customFormat="1" ht="20.100000000000001" customHeight="1" x14ac:dyDescent="0.25">
      <c r="B129" s="51"/>
      <c r="C129" s="14"/>
      <c r="D129" s="22"/>
      <c r="E129" s="22"/>
      <c r="F129" s="156"/>
      <c r="G129" s="253"/>
    </row>
    <row r="130" spans="2:7" x14ac:dyDescent="0.25">
      <c r="B130" s="78" t="str">
        <f>$B$10</f>
        <v>C1.5</v>
      </c>
      <c r="C130" s="32" t="s">
        <v>12</v>
      </c>
      <c r="D130" s="33"/>
      <c r="E130" s="34"/>
      <c r="F130" s="145"/>
      <c r="G130" s="238">
        <f>SUM(G67:G129)</f>
        <v>100000</v>
      </c>
    </row>
  </sheetData>
  <mergeCells count="11">
    <mergeCell ref="E1:G1"/>
    <mergeCell ref="B5:F7"/>
    <mergeCell ref="G4:G7"/>
    <mergeCell ref="B4:F4"/>
    <mergeCell ref="B62:F62"/>
    <mergeCell ref="G62:G65"/>
    <mergeCell ref="B63:F65"/>
    <mergeCell ref="B59:D59"/>
    <mergeCell ref="E59:G61"/>
    <mergeCell ref="B60:D60"/>
    <mergeCell ref="B61:D61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75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  <rowBreaks count="1" manualBreakCount="1">
    <brk id="58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B1:G50"/>
  <sheetViews>
    <sheetView view="pageBreakPreview" zoomScale="70" zoomScaleNormal="125" zoomScaleSheetLayoutView="70" zoomScalePageLayoutView="125" workbookViewId="0">
      <selection activeCell="N22" sqref="N22"/>
    </sheetView>
  </sheetViews>
  <sheetFormatPr defaultColWidth="6.88671875" defaultRowHeight="13.2" x14ac:dyDescent="0.25"/>
  <cols>
    <col min="1" max="1" width="0.88671875" style="1" customWidth="1"/>
    <col min="2" max="2" width="11.6640625" style="37" customWidth="1"/>
    <col min="3" max="3" width="45.6640625" style="3" customWidth="1"/>
    <col min="4" max="4" width="13.6640625" style="4" customWidth="1"/>
    <col min="5" max="5" width="15.6640625" style="4" customWidth="1"/>
    <col min="6" max="6" width="15.6640625" style="1" customWidth="1"/>
    <col min="7" max="7" width="15.6640625" style="5" customWidth="1"/>
    <col min="8" max="16384" width="6.88671875" style="1"/>
  </cols>
  <sheetData>
    <row r="1" spans="2:7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7" x14ac:dyDescent="0.25">
      <c r="B2" s="86" t="str">
        <f>Client2</f>
        <v>Department of Transport</v>
      </c>
    </row>
    <row r="3" spans="2:7" x14ac:dyDescent="0.25">
      <c r="B3" s="75"/>
      <c r="C3" s="75"/>
      <c r="D3" s="76"/>
      <c r="E3" s="76"/>
      <c r="F3" s="77"/>
      <c r="G3" s="88"/>
    </row>
    <row r="4" spans="2:7" x14ac:dyDescent="0.25">
      <c r="B4" s="264" t="s">
        <v>8</v>
      </c>
      <c r="C4" s="265"/>
      <c r="D4" s="265"/>
      <c r="E4" s="265"/>
      <c r="F4" s="265"/>
      <c r="G4" s="271" t="str">
        <f>"CHAPTER "&amp;B10</f>
        <v>CHAPTER C1.6</v>
      </c>
    </row>
    <row r="5" spans="2:7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2"/>
    </row>
    <row r="6" spans="2:7" ht="12.75" customHeight="1" x14ac:dyDescent="0.25">
      <c r="B6" s="267"/>
      <c r="C6" s="268"/>
      <c r="D6" s="268"/>
      <c r="E6" s="268"/>
      <c r="F6" s="268"/>
      <c r="G6" s="272"/>
    </row>
    <row r="7" spans="2:7" ht="7.5" customHeight="1" x14ac:dyDescent="0.25">
      <c r="B7" s="269"/>
      <c r="C7" s="270"/>
      <c r="D7" s="270"/>
      <c r="E7" s="270"/>
      <c r="F7" s="270"/>
      <c r="G7" s="273"/>
    </row>
    <row r="8" spans="2:7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237" t="s">
        <v>5</v>
      </c>
    </row>
    <row r="9" spans="2:7" x14ac:dyDescent="0.25">
      <c r="B9" s="51"/>
      <c r="C9" s="14"/>
      <c r="D9" s="15"/>
      <c r="E9" s="15"/>
      <c r="F9" s="16"/>
      <c r="G9" s="239" t="str">
        <f t="shared" ref="G9:G16" si="0">IF(D9="","",E9*F9)</f>
        <v/>
      </c>
    </row>
    <row r="10" spans="2:7" x14ac:dyDescent="0.25">
      <c r="B10" s="71" t="s">
        <v>274</v>
      </c>
      <c r="C10" s="20" t="s">
        <v>275</v>
      </c>
      <c r="D10" s="22"/>
      <c r="E10" s="22"/>
      <c r="F10" s="42"/>
      <c r="G10" s="239" t="str">
        <f t="shared" si="0"/>
        <v/>
      </c>
    </row>
    <row r="11" spans="2:7" x14ac:dyDescent="0.25">
      <c r="B11" s="51"/>
      <c r="C11" s="14"/>
      <c r="D11" s="22"/>
      <c r="E11" s="22"/>
      <c r="F11" s="42"/>
      <c r="G11" s="239" t="str">
        <f t="shared" si="0"/>
        <v/>
      </c>
    </row>
    <row r="12" spans="2:7" x14ac:dyDescent="0.25">
      <c r="B12" s="71" t="s">
        <v>276</v>
      </c>
      <c r="C12" s="20" t="s">
        <v>277</v>
      </c>
      <c r="D12" s="22"/>
      <c r="E12" s="22"/>
      <c r="F12" s="42"/>
      <c r="G12" s="239" t="str">
        <f t="shared" si="0"/>
        <v/>
      </c>
    </row>
    <row r="13" spans="2:7" x14ac:dyDescent="0.25">
      <c r="B13" s="51"/>
      <c r="C13" s="14"/>
      <c r="D13" s="22"/>
      <c r="E13" s="22"/>
      <c r="F13" s="42"/>
      <c r="G13" s="239" t="str">
        <f t="shared" si="0"/>
        <v/>
      </c>
    </row>
    <row r="14" spans="2:7" s="123" customFormat="1" ht="26.4" x14ac:dyDescent="0.25">
      <c r="B14" s="51" t="s">
        <v>278</v>
      </c>
      <c r="C14" s="14" t="s">
        <v>281</v>
      </c>
      <c r="D14" s="22" t="s">
        <v>34</v>
      </c>
      <c r="E14" s="23">
        <v>5</v>
      </c>
      <c r="F14" s="24"/>
      <c r="G14" s="239">
        <f t="shared" si="0"/>
        <v>0</v>
      </c>
    </row>
    <row r="15" spans="2:7" x14ac:dyDescent="0.25">
      <c r="B15" s="51"/>
      <c r="C15" s="14"/>
      <c r="D15" s="22"/>
      <c r="E15" s="23"/>
      <c r="F15" s="24"/>
      <c r="G15" s="239" t="str">
        <f t="shared" si="0"/>
        <v/>
      </c>
    </row>
    <row r="16" spans="2:7" ht="26.4" x14ac:dyDescent="0.25">
      <c r="B16" s="51" t="s">
        <v>279</v>
      </c>
      <c r="C16" s="14" t="s">
        <v>282</v>
      </c>
      <c r="D16" s="22" t="s">
        <v>34</v>
      </c>
      <c r="E16" s="23">
        <v>5</v>
      </c>
      <c r="F16" s="24"/>
      <c r="G16" s="239">
        <f t="shared" si="0"/>
        <v>0</v>
      </c>
    </row>
    <row r="17" spans="2:7" x14ac:dyDescent="0.25">
      <c r="B17" s="51"/>
      <c r="C17" s="14"/>
      <c r="D17" s="22"/>
      <c r="E17" s="23"/>
      <c r="F17" s="24"/>
      <c r="G17" s="239"/>
    </row>
    <row r="18" spans="2:7" x14ac:dyDescent="0.25">
      <c r="B18" s="51" t="s">
        <v>280</v>
      </c>
      <c r="C18" s="14" t="s">
        <v>288</v>
      </c>
      <c r="D18" s="22" t="s">
        <v>43</v>
      </c>
      <c r="E18" s="176">
        <v>3</v>
      </c>
      <c r="F18" s="180"/>
      <c r="G18" s="240">
        <f t="shared" ref="G18:G46" si="1">IF(D18="","",E18*F18)</f>
        <v>0</v>
      </c>
    </row>
    <row r="19" spans="2:7" x14ac:dyDescent="0.25">
      <c r="B19" s="51"/>
      <c r="C19" s="14"/>
      <c r="D19" s="22"/>
      <c r="E19" s="23"/>
      <c r="F19" s="24"/>
      <c r="G19" s="239" t="str">
        <f t="shared" si="1"/>
        <v/>
      </c>
    </row>
    <row r="20" spans="2:7" x14ac:dyDescent="0.25">
      <c r="B20" s="71" t="s">
        <v>283</v>
      </c>
      <c r="C20" s="20" t="s">
        <v>284</v>
      </c>
      <c r="D20" s="22"/>
      <c r="E20" s="23"/>
      <c r="F20" s="45"/>
      <c r="G20" s="239" t="str">
        <f t="shared" si="1"/>
        <v/>
      </c>
    </row>
    <row r="21" spans="2:7" x14ac:dyDescent="0.25">
      <c r="B21" s="51"/>
      <c r="C21" s="14"/>
      <c r="D21" s="22"/>
      <c r="E21" s="23"/>
      <c r="F21" s="42"/>
      <c r="G21" s="239" t="str">
        <f t="shared" si="1"/>
        <v/>
      </c>
    </row>
    <row r="22" spans="2:7" ht="26.4" x14ac:dyDescent="0.25">
      <c r="B22" s="51" t="s">
        <v>285</v>
      </c>
      <c r="C22" s="14" t="s">
        <v>281</v>
      </c>
      <c r="D22" s="22" t="s">
        <v>34</v>
      </c>
      <c r="E22" s="23">
        <v>5</v>
      </c>
      <c r="F22" s="47"/>
      <c r="G22" s="239">
        <f t="shared" si="1"/>
        <v>0</v>
      </c>
    </row>
    <row r="23" spans="2:7" x14ac:dyDescent="0.25">
      <c r="B23" s="51"/>
      <c r="C23" s="14"/>
      <c r="D23" s="22"/>
      <c r="E23" s="23"/>
      <c r="F23" s="47"/>
      <c r="G23" s="239" t="str">
        <f t="shared" si="1"/>
        <v/>
      </c>
    </row>
    <row r="24" spans="2:7" ht="39.6" x14ac:dyDescent="0.25">
      <c r="B24" s="51" t="s">
        <v>289</v>
      </c>
      <c r="C24" s="14" t="s">
        <v>286</v>
      </c>
      <c r="D24" s="22" t="s">
        <v>34</v>
      </c>
      <c r="E24" s="23">
        <v>5</v>
      </c>
      <c r="F24" s="47"/>
      <c r="G24" s="239">
        <f t="shared" si="1"/>
        <v>0</v>
      </c>
    </row>
    <row r="25" spans="2:7" x14ac:dyDescent="0.25">
      <c r="B25" s="51"/>
      <c r="C25" s="14"/>
      <c r="D25" s="22"/>
      <c r="E25" s="23"/>
      <c r="F25" s="47"/>
      <c r="G25" s="239" t="str">
        <f t="shared" si="1"/>
        <v/>
      </c>
    </row>
    <row r="26" spans="2:7" ht="26.4" x14ac:dyDescent="0.25">
      <c r="B26" s="51" t="s">
        <v>290</v>
      </c>
      <c r="C26" s="14" t="s">
        <v>287</v>
      </c>
      <c r="D26" s="22" t="s">
        <v>43</v>
      </c>
      <c r="E26" s="23">
        <v>3</v>
      </c>
      <c r="F26" s="40"/>
      <c r="G26" s="239">
        <f t="shared" si="1"/>
        <v>0</v>
      </c>
    </row>
    <row r="27" spans="2:7" x14ac:dyDescent="0.25">
      <c r="B27" s="51"/>
      <c r="C27" s="14"/>
      <c r="D27" s="22"/>
      <c r="E27" s="23"/>
      <c r="F27" s="40"/>
      <c r="G27" s="239" t="str">
        <f t="shared" si="1"/>
        <v/>
      </c>
    </row>
    <row r="28" spans="2:7" ht="25.2" customHeight="1" x14ac:dyDescent="0.25">
      <c r="B28" s="51" t="s">
        <v>291</v>
      </c>
      <c r="C28" s="28" t="s">
        <v>292</v>
      </c>
      <c r="D28" s="22"/>
      <c r="E28" s="23"/>
      <c r="F28" s="47"/>
      <c r="G28" s="239" t="str">
        <f t="shared" si="1"/>
        <v/>
      </c>
    </row>
    <row r="29" spans="2:7" x14ac:dyDescent="0.25">
      <c r="B29" s="51"/>
      <c r="C29" s="14"/>
      <c r="D29" s="22"/>
      <c r="E29" s="23"/>
      <c r="F29" s="42"/>
      <c r="G29" s="239" t="str">
        <f t="shared" si="1"/>
        <v/>
      </c>
    </row>
    <row r="30" spans="2:7" ht="26.4" x14ac:dyDescent="0.25">
      <c r="B30" s="51" t="s">
        <v>291</v>
      </c>
      <c r="C30" s="14" t="s">
        <v>293</v>
      </c>
      <c r="D30" s="22" t="s">
        <v>70</v>
      </c>
      <c r="E30" s="23">
        <v>5</v>
      </c>
      <c r="F30" s="42"/>
      <c r="G30" s="239">
        <f t="shared" si="1"/>
        <v>0</v>
      </c>
    </row>
    <row r="31" spans="2:7" x14ac:dyDescent="0.25">
      <c r="B31" s="51"/>
      <c r="C31" s="14"/>
      <c r="D31" s="22"/>
      <c r="E31" s="23"/>
      <c r="F31" s="42"/>
      <c r="G31" s="239" t="str">
        <f t="shared" si="1"/>
        <v/>
      </c>
    </row>
    <row r="32" spans="2:7" x14ac:dyDescent="0.25">
      <c r="B32" s="51" t="s">
        <v>294</v>
      </c>
      <c r="C32" s="14" t="s">
        <v>297</v>
      </c>
      <c r="D32" s="22" t="s">
        <v>70</v>
      </c>
      <c r="E32" s="23">
        <v>5</v>
      </c>
      <c r="F32" s="40"/>
      <c r="G32" s="239">
        <f t="shared" si="1"/>
        <v>0</v>
      </c>
    </row>
    <row r="33" spans="2:7" x14ac:dyDescent="0.25">
      <c r="B33" s="51"/>
      <c r="C33" s="14"/>
      <c r="D33" s="22"/>
      <c r="E33" s="23"/>
      <c r="F33" s="40"/>
      <c r="G33" s="239" t="str">
        <f t="shared" si="1"/>
        <v/>
      </c>
    </row>
    <row r="34" spans="2:7" x14ac:dyDescent="0.25">
      <c r="B34" s="51" t="s">
        <v>295</v>
      </c>
      <c r="C34" s="14" t="s">
        <v>298</v>
      </c>
      <c r="D34" s="22" t="s">
        <v>70</v>
      </c>
      <c r="E34" s="26">
        <v>3</v>
      </c>
      <c r="F34" s="40"/>
      <c r="G34" s="239">
        <f t="shared" si="1"/>
        <v>0</v>
      </c>
    </row>
    <row r="35" spans="2:7" x14ac:dyDescent="0.25">
      <c r="B35" s="51"/>
      <c r="C35" s="14"/>
      <c r="D35" s="22"/>
      <c r="E35" s="26"/>
      <c r="F35" s="29"/>
      <c r="G35" s="239" t="str">
        <f t="shared" si="1"/>
        <v/>
      </c>
    </row>
    <row r="36" spans="2:7" s="38" customFormat="1" x14ac:dyDescent="0.25">
      <c r="B36" s="51" t="s">
        <v>296</v>
      </c>
      <c r="C36" s="14" t="s">
        <v>299</v>
      </c>
      <c r="D36" s="15" t="s">
        <v>34</v>
      </c>
      <c r="E36" s="141">
        <v>0.5</v>
      </c>
      <c r="F36" s="40"/>
      <c r="G36" s="239">
        <f t="shared" si="1"/>
        <v>0</v>
      </c>
    </row>
    <row r="37" spans="2:7" x14ac:dyDescent="0.25">
      <c r="B37" s="51"/>
      <c r="C37" s="14"/>
      <c r="D37" s="22"/>
      <c r="E37" s="23"/>
      <c r="F37" s="40"/>
      <c r="G37" s="239" t="str">
        <f t="shared" si="1"/>
        <v/>
      </c>
    </row>
    <row r="38" spans="2:7" x14ac:dyDescent="0.25">
      <c r="B38" s="51"/>
      <c r="C38" s="14"/>
      <c r="D38" s="22"/>
      <c r="E38" s="22"/>
      <c r="F38" s="49"/>
      <c r="G38" s="239" t="str">
        <f t="shared" si="1"/>
        <v/>
      </c>
    </row>
    <row r="39" spans="2:7" x14ac:dyDescent="0.25">
      <c r="B39" s="13"/>
      <c r="C39" s="14"/>
      <c r="D39" s="22"/>
      <c r="E39" s="22"/>
      <c r="F39" s="49"/>
      <c r="G39" s="239" t="str">
        <f t="shared" si="1"/>
        <v/>
      </c>
    </row>
    <row r="40" spans="2:7" s="123" customFormat="1" x14ac:dyDescent="0.25">
      <c r="B40" s="19" t="s">
        <v>300</v>
      </c>
      <c r="C40" s="20" t="s">
        <v>301</v>
      </c>
      <c r="D40" s="22"/>
      <c r="E40" s="22"/>
      <c r="F40" s="40"/>
      <c r="G40" s="239" t="str">
        <f t="shared" si="1"/>
        <v/>
      </c>
    </row>
    <row r="41" spans="2:7" s="123" customFormat="1" x14ac:dyDescent="0.25">
      <c r="B41" s="13"/>
      <c r="C41" s="14"/>
      <c r="D41" s="22"/>
      <c r="E41" s="22"/>
      <c r="F41" s="40"/>
      <c r="G41" s="239" t="str">
        <f t="shared" si="1"/>
        <v/>
      </c>
    </row>
    <row r="42" spans="2:7" s="123" customFormat="1" ht="15.6" x14ac:dyDescent="0.25">
      <c r="B42" s="13" t="s">
        <v>302</v>
      </c>
      <c r="C42" s="14" t="s">
        <v>303</v>
      </c>
      <c r="D42" s="22" t="s">
        <v>45</v>
      </c>
      <c r="E42" s="22">
        <v>1000</v>
      </c>
      <c r="F42" s="40"/>
      <c r="G42" s="239">
        <f t="shared" si="1"/>
        <v>0</v>
      </c>
    </row>
    <row r="43" spans="2:7" s="123" customFormat="1" x14ac:dyDescent="0.25">
      <c r="B43" s="13"/>
      <c r="C43" s="14"/>
      <c r="D43" s="22"/>
      <c r="E43" s="22"/>
      <c r="F43" s="40"/>
      <c r="G43" s="239" t="str">
        <f t="shared" si="1"/>
        <v/>
      </c>
    </row>
    <row r="44" spans="2:7" s="123" customFormat="1" x14ac:dyDescent="0.25">
      <c r="B44" s="19" t="s">
        <v>304</v>
      </c>
      <c r="C44" s="20" t="s">
        <v>305</v>
      </c>
      <c r="D44" s="22"/>
      <c r="E44" s="22"/>
      <c r="F44" s="40"/>
      <c r="G44" s="239" t="str">
        <f t="shared" si="1"/>
        <v/>
      </c>
    </row>
    <row r="45" spans="2:7" s="123" customFormat="1" x14ac:dyDescent="0.25">
      <c r="B45" s="13"/>
      <c r="C45" s="28"/>
      <c r="D45" s="39"/>
      <c r="E45" s="39"/>
      <c r="F45" s="40"/>
      <c r="G45" s="239" t="str">
        <f t="shared" si="1"/>
        <v/>
      </c>
    </row>
    <row r="46" spans="2:7" s="123" customFormat="1" ht="26.4" x14ac:dyDescent="0.25">
      <c r="B46" s="13" t="s">
        <v>306</v>
      </c>
      <c r="C46" s="28" t="s">
        <v>307</v>
      </c>
      <c r="D46" s="22" t="s">
        <v>550</v>
      </c>
      <c r="E46" s="39">
        <v>100000</v>
      </c>
      <c r="F46" s="40">
        <v>1</v>
      </c>
      <c r="G46" s="239">
        <f t="shared" si="1"/>
        <v>100000</v>
      </c>
    </row>
    <row r="47" spans="2:7" s="123" customFormat="1" x14ac:dyDescent="0.25">
      <c r="B47" s="13"/>
      <c r="C47" s="97"/>
      <c r="D47" s="22"/>
      <c r="E47" s="39"/>
      <c r="F47" s="40"/>
      <c r="G47" s="239"/>
    </row>
    <row r="48" spans="2:7" s="123" customFormat="1" ht="26.4" x14ac:dyDescent="0.25">
      <c r="B48" s="13" t="s">
        <v>308</v>
      </c>
      <c r="C48" s="14" t="s">
        <v>309</v>
      </c>
      <c r="D48" s="22" t="s">
        <v>54</v>
      </c>
      <c r="E48" s="174">
        <f>G46</f>
        <v>100000</v>
      </c>
      <c r="F48" s="175"/>
      <c r="G48" s="239">
        <f>IF(D48="","",E48*F48)</f>
        <v>0</v>
      </c>
    </row>
    <row r="49" spans="2:7" x14ac:dyDescent="0.25">
      <c r="B49" s="13"/>
      <c r="C49" s="14"/>
      <c r="D49" s="22"/>
      <c r="E49" s="22"/>
      <c r="F49" s="40"/>
      <c r="G49" s="239" t="str">
        <f>IF(D49="","",E49*F49)</f>
        <v/>
      </c>
    </row>
    <row r="50" spans="2:7" s="30" customFormat="1" ht="24.9" customHeight="1" x14ac:dyDescent="0.25">
      <c r="B50" s="82" t="s">
        <v>274</v>
      </c>
      <c r="C50" s="32" t="s">
        <v>609</v>
      </c>
      <c r="D50" s="33"/>
      <c r="E50" s="34"/>
      <c r="F50" s="33"/>
      <c r="G50" s="238">
        <f>SUM(G14:G49)</f>
        <v>100000</v>
      </c>
    </row>
  </sheetData>
  <mergeCells count="4">
    <mergeCell ref="E1:G1"/>
    <mergeCell ref="B5:F7"/>
    <mergeCell ref="G4:G7"/>
    <mergeCell ref="B4:F4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B1:H59"/>
  <sheetViews>
    <sheetView view="pageBreakPreview" topLeftCell="A31" zoomScale="70" zoomScaleNormal="125" zoomScaleSheetLayoutView="70" zoomScalePageLayoutView="125" workbookViewId="0">
      <selection activeCell="F36" sqref="F36"/>
    </sheetView>
  </sheetViews>
  <sheetFormatPr defaultColWidth="6.88671875" defaultRowHeight="13.2" x14ac:dyDescent="0.25"/>
  <cols>
    <col min="1" max="1" width="0.88671875" style="1" customWidth="1"/>
    <col min="2" max="2" width="11.6640625" style="37" customWidth="1"/>
    <col min="3" max="3" width="45.6640625" style="3" customWidth="1"/>
    <col min="4" max="4" width="13.6640625" style="4" customWidth="1"/>
    <col min="5" max="5" width="15.6640625" style="4" customWidth="1"/>
    <col min="6" max="6" width="15.6640625" style="1" customWidth="1"/>
    <col min="7" max="7" width="15.6640625" style="5" customWidth="1"/>
    <col min="8" max="8" width="0.88671875" style="5" customWidth="1"/>
    <col min="9" max="16384" width="6.88671875" style="1"/>
  </cols>
  <sheetData>
    <row r="1" spans="2:8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8" x14ac:dyDescent="0.25">
      <c r="B2" s="86" t="str">
        <f>Client2</f>
        <v>Department of Transport</v>
      </c>
    </row>
    <row r="3" spans="2:8" x14ac:dyDescent="0.25">
      <c r="B3" s="75"/>
      <c r="C3" s="75"/>
      <c r="D3" s="76"/>
      <c r="E3" s="76"/>
      <c r="F3" s="77"/>
      <c r="G3" s="88"/>
    </row>
    <row r="4" spans="2:8" x14ac:dyDescent="0.25">
      <c r="B4" s="264" t="s">
        <v>8</v>
      </c>
      <c r="C4" s="265"/>
      <c r="D4" s="265"/>
      <c r="E4" s="265"/>
      <c r="F4" s="265"/>
      <c r="G4" s="271" t="str">
        <f>"CHAPTER "&amp;B10</f>
        <v>CHAPTER C1.7</v>
      </c>
      <c r="H4" s="6"/>
    </row>
    <row r="5" spans="2:8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2"/>
      <c r="H5" s="8"/>
    </row>
    <row r="6" spans="2:8" ht="12.75" customHeight="1" x14ac:dyDescent="0.25">
      <c r="B6" s="267"/>
      <c r="C6" s="268"/>
      <c r="D6" s="268"/>
      <c r="E6" s="268"/>
      <c r="F6" s="268"/>
      <c r="G6" s="272"/>
      <c r="H6" s="8"/>
    </row>
    <row r="7" spans="2:8" ht="7.5" customHeight="1" x14ac:dyDescent="0.25">
      <c r="B7" s="269"/>
      <c r="C7" s="270"/>
      <c r="D7" s="270"/>
      <c r="E7" s="270"/>
      <c r="F7" s="270"/>
      <c r="G7" s="273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51"/>
      <c r="C9" s="14"/>
      <c r="D9" s="15"/>
      <c r="E9" s="15"/>
      <c r="F9" s="16"/>
      <c r="G9" s="25" t="str">
        <f t="shared" ref="G9:G16" si="0">IF(D9="","",E9*F9)</f>
        <v/>
      </c>
      <c r="H9" s="18"/>
    </row>
    <row r="10" spans="2:8" x14ac:dyDescent="0.25">
      <c r="B10" s="71" t="s">
        <v>310</v>
      </c>
      <c r="C10" s="20" t="s">
        <v>311</v>
      </c>
      <c r="D10" s="22"/>
      <c r="E10" s="22"/>
      <c r="F10" s="42"/>
      <c r="G10" s="25" t="str">
        <f t="shared" si="0"/>
        <v/>
      </c>
      <c r="H10" s="43"/>
    </row>
    <row r="11" spans="2:8" x14ac:dyDescent="0.25">
      <c r="B11" s="51"/>
      <c r="C11" s="14"/>
      <c r="D11" s="22"/>
      <c r="E11" s="22"/>
      <c r="F11" s="42"/>
      <c r="G11" s="25" t="str">
        <f t="shared" si="0"/>
        <v/>
      </c>
      <c r="H11" s="43"/>
    </row>
    <row r="12" spans="2:8" x14ac:dyDescent="0.25">
      <c r="B12" s="71" t="s">
        <v>312</v>
      </c>
      <c r="C12" s="20" t="s">
        <v>313</v>
      </c>
      <c r="D12" s="22"/>
      <c r="E12" s="23"/>
      <c r="F12" s="42"/>
      <c r="G12" s="25" t="str">
        <f t="shared" si="0"/>
        <v/>
      </c>
      <c r="H12" s="43"/>
    </row>
    <row r="13" spans="2:8" x14ac:dyDescent="0.25">
      <c r="B13" s="51"/>
      <c r="C13" s="14"/>
      <c r="D13" s="22"/>
      <c r="E13" s="23"/>
      <c r="F13" s="45"/>
      <c r="G13" s="25" t="str">
        <f t="shared" si="0"/>
        <v/>
      </c>
      <c r="H13" s="43"/>
    </row>
    <row r="14" spans="2:8" ht="26.4" x14ac:dyDescent="0.25">
      <c r="B14" s="51" t="s">
        <v>314</v>
      </c>
      <c r="C14" s="14" t="s">
        <v>316</v>
      </c>
      <c r="D14" s="22"/>
      <c r="E14" s="23"/>
      <c r="F14" s="42"/>
      <c r="G14" s="25" t="str">
        <f t="shared" si="0"/>
        <v/>
      </c>
      <c r="H14" s="46"/>
    </row>
    <row r="15" spans="2:8" x14ac:dyDescent="0.25">
      <c r="B15" s="51"/>
      <c r="C15" s="14"/>
      <c r="D15" s="22"/>
      <c r="E15" s="23"/>
      <c r="F15" s="42"/>
      <c r="G15" s="25" t="str">
        <f t="shared" si="0"/>
        <v/>
      </c>
      <c r="H15" s="46"/>
    </row>
    <row r="16" spans="2:8" ht="26.4" x14ac:dyDescent="0.25">
      <c r="B16" s="51" t="s">
        <v>75</v>
      </c>
      <c r="C16" s="14" t="s">
        <v>317</v>
      </c>
      <c r="D16" s="22" t="s">
        <v>326</v>
      </c>
      <c r="E16" s="176">
        <f>10000*3</f>
        <v>30000</v>
      </c>
      <c r="F16" s="47"/>
      <c r="G16" s="25">
        <f t="shared" si="0"/>
        <v>0</v>
      </c>
    </row>
    <row r="17" spans="2:8" x14ac:dyDescent="0.25">
      <c r="B17" s="51"/>
      <c r="C17" s="14"/>
      <c r="D17" s="22"/>
      <c r="E17" s="23"/>
      <c r="F17" s="47"/>
      <c r="G17" s="25"/>
    </row>
    <row r="18" spans="2:8" ht="15.6" x14ac:dyDescent="0.25">
      <c r="B18" s="51" t="s">
        <v>77</v>
      </c>
      <c r="C18" s="14" t="s">
        <v>318</v>
      </c>
      <c r="D18" s="22" t="s">
        <v>326</v>
      </c>
      <c r="E18" s="176">
        <f>1000*3</f>
        <v>3000</v>
      </c>
      <c r="F18" s="47"/>
      <c r="G18" s="25">
        <f t="shared" ref="G18:G53" si="1">IF(D18="","",E18*F18)</f>
        <v>0</v>
      </c>
    </row>
    <row r="19" spans="2:8" x14ac:dyDescent="0.25">
      <c r="B19" s="51"/>
      <c r="C19" s="14"/>
      <c r="D19" s="22"/>
      <c r="E19" s="176"/>
      <c r="F19" s="47"/>
      <c r="G19" s="25" t="str">
        <f t="shared" si="1"/>
        <v/>
      </c>
    </row>
    <row r="20" spans="2:8" ht="26.4" x14ac:dyDescent="0.25">
      <c r="B20" s="51" t="s">
        <v>315</v>
      </c>
      <c r="C20" s="14" t="s">
        <v>319</v>
      </c>
      <c r="D20" s="22"/>
      <c r="E20" s="176"/>
      <c r="F20" s="40"/>
      <c r="G20" s="25" t="str">
        <f t="shared" si="1"/>
        <v/>
      </c>
    </row>
    <row r="21" spans="2:8" x14ac:dyDescent="0.25">
      <c r="B21" s="51"/>
      <c r="C21" s="14"/>
      <c r="D21" s="22"/>
      <c r="E21" s="23"/>
      <c r="F21" s="40"/>
      <c r="G21" s="25" t="str">
        <f t="shared" si="1"/>
        <v/>
      </c>
    </row>
    <row r="22" spans="2:8" ht="15.6" x14ac:dyDescent="0.25">
      <c r="B22" s="51" t="s">
        <v>77</v>
      </c>
      <c r="C22" s="28" t="s">
        <v>321</v>
      </c>
      <c r="D22" s="22" t="s">
        <v>326</v>
      </c>
      <c r="E22" s="176">
        <v>93000</v>
      </c>
      <c r="F22" s="47"/>
      <c r="G22" s="25">
        <f t="shared" si="1"/>
        <v>0</v>
      </c>
    </row>
    <row r="23" spans="2:8" x14ac:dyDescent="0.25">
      <c r="B23" s="51"/>
      <c r="C23" s="28"/>
      <c r="D23" s="22"/>
      <c r="E23" s="176"/>
      <c r="F23" s="45"/>
      <c r="G23" s="25" t="str">
        <f t="shared" si="1"/>
        <v/>
      </c>
    </row>
    <row r="24" spans="2:8" x14ac:dyDescent="0.25">
      <c r="B24" s="51"/>
      <c r="C24" s="14"/>
      <c r="D24" s="22"/>
      <c r="E24" s="23"/>
      <c r="F24" s="42"/>
      <c r="G24" s="25" t="str">
        <f t="shared" si="1"/>
        <v/>
      </c>
      <c r="H24" s="43"/>
    </row>
    <row r="25" spans="2:8" x14ac:dyDescent="0.25">
      <c r="B25" s="51"/>
      <c r="C25" s="14"/>
      <c r="D25" s="22"/>
      <c r="E25" s="23"/>
      <c r="F25" s="40"/>
      <c r="G25" s="25" t="str">
        <f t="shared" si="1"/>
        <v/>
      </c>
      <c r="H25" s="44"/>
    </row>
    <row r="26" spans="2:8" x14ac:dyDescent="0.25">
      <c r="B26" s="51"/>
      <c r="C26" s="14"/>
      <c r="D26" s="15"/>
      <c r="E26" s="26"/>
      <c r="F26" s="29"/>
      <c r="G26" s="25" t="str">
        <f t="shared" si="1"/>
        <v/>
      </c>
      <c r="H26" s="18"/>
    </row>
    <row r="27" spans="2:8" s="38" customFormat="1" x14ac:dyDescent="0.25">
      <c r="B27" s="51"/>
      <c r="C27" s="14"/>
      <c r="D27" s="15"/>
      <c r="E27" s="26"/>
      <c r="F27" s="29"/>
      <c r="G27" s="25" t="str">
        <f t="shared" si="1"/>
        <v/>
      </c>
      <c r="H27" s="18"/>
    </row>
    <row r="28" spans="2:8" x14ac:dyDescent="0.25">
      <c r="B28" s="51"/>
      <c r="C28" s="14"/>
      <c r="D28" s="22"/>
      <c r="E28" s="23"/>
      <c r="F28" s="40"/>
      <c r="G28" s="25" t="str">
        <f t="shared" si="1"/>
        <v/>
      </c>
      <c r="H28" s="44"/>
    </row>
    <row r="29" spans="2:8" x14ac:dyDescent="0.25">
      <c r="B29" s="51"/>
      <c r="C29" s="14"/>
      <c r="D29" s="22"/>
      <c r="E29" s="23"/>
      <c r="F29" s="40"/>
      <c r="G29" s="25" t="str">
        <f t="shared" si="1"/>
        <v/>
      </c>
      <c r="H29" s="44"/>
    </row>
    <row r="30" spans="2:8" x14ac:dyDescent="0.25">
      <c r="B30" s="51"/>
      <c r="C30" s="14"/>
      <c r="D30" s="22"/>
      <c r="E30" s="23"/>
      <c r="F30" s="48"/>
      <c r="G30" s="25" t="str">
        <f t="shared" si="1"/>
        <v/>
      </c>
      <c r="H30" s="43"/>
    </row>
    <row r="31" spans="2:8" x14ac:dyDescent="0.25">
      <c r="B31" s="51"/>
      <c r="C31" s="14"/>
      <c r="D31" s="22"/>
      <c r="E31" s="23"/>
      <c r="F31" s="48"/>
      <c r="G31" s="25" t="str">
        <f t="shared" si="1"/>
        <v/>
      </c>
      <c r="H31" s="43"/>
    </row>
    <row r="32" spans="2:8" x14ac:dyDescent="0.25">
      <c r="B32" s="51"/>
      <c r="C32" s="14"/>
      <c r="D32" s="22"/>
      <c r="E32" s="23"/>
      <c r="F32" s="45"/>
      <c r="G32" s="25" t="str">
        <f t="shared" si="1"/>
        <v/>
      </c>
      <c r="H32" s="43"/>
    </row>
    <row r="33" spans="2:8" x14ac:dyDescent="0.25">
      <c r="B33" s="51"/>
      <c r="C33" s="14"/>
      <c r="D33" s="22"/>
      <c r="E33" s="23"/>
      <c r="F33" s="45"/>
      <c r="G33" s="25" t="str">
        <f t="shared" si="1"/>
        <v/>
      </c>
      <c r="H33" s="43"/>
    </row>
    <row r="34" spans="2:8" x14ac:dyDescent="0.25">
      <c r="B34" s="51"/>
      <c r="C34" s="14"/>
      <c r="D34" s="22"/>
      <c r="E34" s="22"/>
      <c r="F34" s="42"/>
      <c r="G34" s="25" t="str">
        <f t="shared" si="1"/>
        <v/>
      </c>
      <c r="H34" s="43"/>
    </row>
    <row r="35" spans="2:8" x14ac:dyDescent="0.25">
      <c r="B35" s="51"/>
      <c r="C35" s="14"/>
      <c r="D35" s="22"/>
      <c r="E35" s="22"/>
      <c r="F35" s="42"/>
      <c r="G35" s="25" t="str">
        <f t="shared" si="1"/>
        <v/>
      </c>
      <c r="H35" s="43"/>
    </row>
    <row r="36" spans="2:8" x14ac:dyDescent="0.25">
      <c r="B36" s="51"/>
      <c r="C36" s="14"/>
      <c r="D36" s="22"/>
      <c r="E36" s="22"/>
      <c r="F36" s="40"/>
      <c r="G36" s="25" t="str">
        <f t="shared" si="1"/>
        <v/>
      </c>
      <c r="H36" s="43"/>
    </row>
    <row r="37" spans="2:8" x14ac:dyDescent="0.25">
      <c r="B37" s="51"/>
      <c r="C37" s="14"/>
      <c r="D37" s="22"/>
      <c r="E37" s="22"/>
      <c r="F37" s="40"/>
      <c r="G37" s="25" t="str">
        <f t="shared" si="1"/>
        <v/>
      </c>
      <c r="H37" s="43"/>
    </row>
    <row r="38" spans="2:8" x14ac:dyDescent="0.25">
      <c r="B38" s="51"/>
      <c r="C38" s="14"/>
      <c r="D38" s="22"/>
      <c r="E38" s="22"/>
      <c r="F38" s="40"/>
      <c r="G38" s="25" t="str">
        <f t="shared" si="1"/>
        <v/>
      </c>
      <c r="H38" s="43"/>
    </row>
    <row r="39" spans="2:8" x14ac:dyDescent="0.25">
      <c r="B39" s="51"/>
      <c r="C39" s="14"/>
      <c r="D39" s="22"/>
      <c r="E39" s="22"/>
      <c r="F39" s="40"/>
      <c r="G39" s="25" t="str">
        <f t="shared" si="1"/>
        <v/>
      </c>
      <c r="H39" s="43"/>
    </row>
    <row r="40" spans="2:8" x14ac:dyDescent="0.25">
      <c r="B40" s="51"/>
      <c r="C40" s="14"/>
      <c r="D40" s="22"/>
      <c r="E40" s="22"/>
      <c r="F40" s="40"/>
      <c r="G40" s="25" t="str">
        <f t="shared" si="1"/>
        <v/>
      </c>
      <c r="H40" s="43"/>
    </row>
    <row r="41" spans="2:8" x14ac:dyDescent="0.25">
      <c r="B41" s="51"/>
      <c r="C41" s="14"/>
      <c r="D41" s="22"/>
      <c r="E41" s="22"/>
      <c r="F41" s="40"/>
      <c r="G41" s="25" t="str">
        <f t="shared" si="1"/>
        <v/>
      </c>
      <c r="H41" s="43"/>
    </row>
    <row r="42" spans="2:8" x14ac:dyDescent="0.25">
      <c r="B42" s="51"/>
      <c r="C42" s="14"/>
      <c r="D42" s="22"/>
      <c r="E42" s="22"/>
      <c r="F42" s="40"/>
      <c r="G42" s="25" t="str">
        <f t="shared" si="1"/>
        <v/>
      </c>
      <c r="H42" s="43"/>
    </row>
    <row r="43" spans="2:8" x14ac:dyDescent="0.25">
      <c r="B43" s="51"/>
      <c r="C43" s="14"/>
      <c r="D43" s="22"/>
      <c r="E43" s="22"/>
      <c r="F43" s="40"/>
      <c r="G43" s="25" t="str">
        <f t="shared" si="1"/>
        <v/>
      </c>
      <c r="H43" s="43"/>
    </row>
    <row r="44" spans="2:8" x14ac:dyDescent="0.25">
      <c r="B44" s="51"/>
      <c r="C44" s="14"/>
      <c r="D44" s="22"/>
      <c r="E44" s="22"/>
      <c r="F44" s="49"/>
      <c r="G44" s="25" t="str">
        <f t="shared" si="1"/>
        <v/>
      </c>
      <c r="H44" s="43"/>
    </row>
    <row r="45" spans="2:8" x14ac:dyDescent="0.25">
      <c r="B45" s="51"/>
      <c r="C45" s="14"/>
      <c r="D45" s="22"/>
      <c r="E45" s="22"/>
      <c r="F45" s="49"/>
      <c r="G45" s="25" t="str">
        <f t="shared" si="1"/>
        <v/>
      </c>
      <c r="H45" s="43"/>
    </row>
    <row r="46" spans="2:8" x14ac:dyDescent="0.25">
      <c r="B46" s="51"/>
      <c r="C46" s="14"/>
      <c r="D46" s="22"/>
      <c r="E46" s="22"/>
      <c r="F46" s="40"/>
      <c r="G46" s="25" t="str">
        <f t="shared" si="1"/>
        <v/>
      </c>
      <c r="H46" s="43"/>
    </row>
    <row r="47" spans="2:8" x14ac:dyDescent="0.25">
      <c r="B47" s="51"/>
      <c r="C47" s="14"/>
      <c r="D47" s="22"/>
      <c r="E47" s="22"/>
      <c r="F47" s="40"/>
      <c r="G47" s="25" t="str">
        <f t="shared" si="1"/>
        <v/>
      </c>
      <c r="H47" s="43"/>
    </row>
    <row r="48" spans="2:8" x14ac:dyDescent="0.25">
      <c r="B48" s="51"/>
      <c r="C48" s="14"/>
      <c r="D48" s="22"/>
      <c r="E48" s="22"/>
      <c r="F48" s="40"/>
      <c r="G48" s="25" t="str">
        <f t="shared" si="1"/>
        <v/>
      </c>
      <c r="H48" s="43"/>
    </row>
    <row r="49" spans="2:8" x14ac:dyDescent="0.25">
      <c r="B49" s="51"/>
      <c r="C49" s="14"/>
      <c r="D49" s="22"/>
      <c r="E49" s="22"/>
      <c r="F49" s="40"/>
      <c r="G49" s="25" t="str">
        <f t="shared" si="1"/>
        <v/>
      </c>
      <c r="H49" s="43"/>
    </row>
    <row r="50" spans="2:8" x14ac:dyDescent="0.25">
      <c r="B50" s="51"/>
      <c r="C50" s="14"/>
      <c r="D50" s="22"/>
      <c r="E50" s="22"/>
      <c r="F50" s="40"/>
      <c r="G50" s="25" t="str">
        <f t="shared" si="1"/>
        <v/>
      </c>
      <c r="H50" s="43"/>
    </row>
    <row r="51" spans="2:8" x14ac:dyDescent="0.25">
      <c r="B51" s="51"/>
      <c r="C51" s="28"/>
      <c r="D51" s="22"/>
      <c r="E51" s="22"/>
      <c r="F51" s="40"/>
      <c r="G51" s="25" t="str">
        <f t="shared" si="1"/>
        <v/>
      </c>
      <c r="H51" s="43"/>
    </row>
    <row r="52" spans="2:8" x14ac:dyDescent="0.25">
      <c r="B52" s="51"/>
      <c r="C52" s="28"/>
      <c r="D52" s="39"/>
      <c r="E52" s="39"/>
      <c r="F52" s="40"/>
      <c r="G52" s="25" t="str">
        <f t="shared" si="1"/>
        <v/>
      </c>
    </row>
    <row r="53" spans="2:8" x14ac:dyDescent="0.25">
      <c r="B53" s="51"/>
      <c r="C53" s="14"/>
      <c r="D53" s="22"/>
      <c r="E53" s="22"/>
      <c r="F53" s="40"/>
      <c r="G53" s="25" t="str">
        <f t="shared" si="1"/>
        <v/>
      </c>
      <c r="H53" s="43"/>
    </row>
    <row r="54" spans="2:8" x14ac:dyDescent="0.25">
      <c r="B54" s="51"/>
      <c r="C54" s="28"/>
      <c r="D54" s="39"/>
      <c r="E54" s="39"/>
      <c r="F54" s="40"/>
      <c r="G54" s="25"/>
      <c r="H54" s="50"/>
    </row>
    <row r="55" spans="2:8" x14ac:dyDescent="0.25">
      <c r="B55" s="51"/>
      <c r="C55" s="27"/>
      <c r="D55" s="39"/>
      <c r="E55" s="39"/>
      <c r="F55" s="40"/>
      <c r="G55" s="25"/>
    </row>
    <row r="56" spans="2:8" x14ac:dyDescent="0.25">
      <c r="B56" s="51"/>
      <c r="C56" s="14"/>
      <c r="D56" s="22"/>
      <c r="E56" s="22"/>
      <c r="F56" s="40"/>
      <c r="G56" s="25"/>
      <c r="H56" s="43"/>
    </row>
    <row r="57" spans="2:8" x14ac:dyDescent="0.25">
      <c r="B57" s="51"/>
      <c r="C57" s="14"/>
      <c r="D57" s="22"/>
      <c r="E57" s="22"/>
      <c r="F57" s="40"/>
      <c r="G57" s="25"/>
      <c r="H57" s="43"/>
    </row>
    <row r="58" spans="2:8" x14ac:dyDescent="0.25">
      <c r="B58" s="51"/>
      <c r="C58" s="14"/>
      <c r="D58" s="22"/>
      <c r="E58" s="22"/>
      <c r="F58" s="40"/>
      <c r="G58" s="25"/>
      <c r="H58" s="43"/>
    </row>
    <row r="59" spans="2:8" s="30" customFormat="1" ht="24.9" customHeight="1" x14ac:dyDescent="0.25">
      <c r="B59" s="82" t="str">
        <f>B10</f>
        <v>C1.7</v>
      </c>
      <c r="C59" s="32" t="s">
        <v>609</v>
      </c>
      <c r="D59" s="33"/>
      <c r="E59" s="34"/>
      <c r="F59" s="33"/>
      <c r="G59" s="35">
        <f>SUM(G4:G58)</f>
        <v>0</v>
      </c>
      <c r="H59" s="36"/>
    </row>
  </sheetData>
  <mergeCells count="4">
    <mergeCell ref="E1:G1"/>
    <mergeCell ref="B5:F7"/>
    <mergeCell ref="G4:G7"/>
    <mergeCell ref="B4:F4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2">
    <tabColor rgb="FFFFFF00"/>
    <pageSetUpPr fitToPage="1"/>
  </sheetPr>
  <dimension ref="B1:G31"/>
  <sheetViews>
    <sheetView view="pageBreakPreview" zoomScale="70" zoomScaleNormal="125" zoomScaleSheetLayoutView="70" zoomScalePageLayoutView="125" workbookViewId="0">
      <selection activeCell="O17" sqref="O17"/>
    </sheetView>
  </sheetViews>
  <sheetFormatPr defaultColWidth="8.88671875" defaultRowHeight="13.2" x14ac:dyDescent="0.25"/>
  <cols>
    <col min="1" max="1" width="0.88671875" style="1" customWidth="1"/>
    <col min="2" max="2" width="11.6640625" style="37" customWidth="1"/>
    <col min="3" max="3" width="45.6640625" style="3" customWidth="1"/>
    <col min="4" max="4" width="13.6640625" style="4" customWidth="1"/>
    <col min="5" max="5" width="15.6640625" style="4" customWidth="1"/>
    <col min="6" max="6" width="15.6640625" style="1" customWidth="1"/>
    <col min="7" max="7" width="15.6640625" style="5" customWidth="1"/>
    <col min="8" max="16384" width="8.88671875" style="1"/>
  </cols>
  <sheetData>
    <row r="1" spans="2:7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7" x14ac:dyDescent="0.25">
      <c r="B2" s="86" t="str">
        <f>Client2</f>
        <v>Department of Transport</v>
      </c>
    </row>
    <row r="3" spans="2:7" x14ac:dyDescent="0.25">
      <c r="B3" s="3"/>
    </row>
    <row r="4" spans="2:7" ht="12.75" customHeight="1" x14ac:dyDescent="0.25">
      <c r="B4" s="264" t="s">
        <v>8</v>
      </c>
      <c r="C4" s="265"/>
      <c r="D4" s="265"/>
      <c r="E4" s="265"/>
      <c r="F4" s="265"/>
      <c r="G4" s="275" t="str">
        <f>"CHAPTER "&amp;B10</f>
        <v>CHAPTER C2.1</v>
      </c>
    </row>
    <row r="5" spans="2:7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6"/>
    </row>
    <row r="6" spans="2:7" ht="12.75" customHeight="1" x14ac:dyDescent="0.25">
      <c r="B6" s="267"/>
      <c r="C6" s="268"/>
      <c r="D6" s="268"/>
      <c r="E6" s="268"/>
      <c r="F6" s="268"/>
      <c r="G6" s="276"/>
    </row>
    <row r="7" spans="2:7" s="9" customFormat="1" ht="7.5" customHeight="1" x14ac:dyDescent="0.25">
      <c r="B7" s="269"/>
      <c r="C7" s="270"/>
      <c r="D7" s="270"/>
      <c r="E7" s="270"/>
      <c r="F7" s="270"/>
      <c r="G7" s="277"/>
    </row>
    <row r="8" spans="2:7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</row>
    <row r="9" spans="2:7" x14ac:dyDescent="0.25">
      <c r="B9" s="51"/>
      <c r="C9" s="14"/>
      <c r="D9" s="15"/>
      <c r="E9" s="15"/>
      <c r="F9" s="16"/>
      <c r="G9" s="25" t="str">
        <f t="shared" ref="G9:G30" si="0">IF(D9="","",E9*F9)</f>
        <v/>
      </c>
    </row>
    <row r="10" spans="2:7" ht="26.4" x14ac:dyDescent="0.25">
      <c r="B10" s="71" t="s">
        <v>592</v>
      </c>
      <c r="C10" s="20" t="s">
        <v>591</v>
      </c>
      <c r="D10" s="15"/>
      <c r="E10" s="15"/>
      <c r="F10" s="16"/>
      <c r="G10" s="25" t="str">
        <f t="shared" si="0"/>
        <v/>
      </c>
    </row>
    <row r="11" spans="2:7" x14ac:dyDescent="0.25">
      <c r="B11" s="51"/>
      <c r="C11" s="14"/>
      <c r="D11" s="15"/>
      <c r="E11" s="15"/>
      <c r="F11" s="16"/>
      <c r="G11" s="25" t="str">
        <f t="shared" si="0"/>
        <v/>
      </c>
    </row>
    <row r="12" spans="2:7" ht="26.4" x14ac:dyDescent="0.25">
      <c r="B12" s="117" t="s">
        <v>590</v>
      </c>
      <c r="C12" s="20" t="s">
        <v>589</v>
      </c>
      <c r="D12" s="15"/>
      <c r="E12" s="15"/>
      <c r="F12" s="16"/>
      <c r="G12" s="25" t="str">
        <f t="shared" si="0"/>
        <v/>
      </c>
    </row>
    <row r="13" spans="2:7" x14ac:dyDescent="0.25">
      <c r="B13" s="60"/>
      <c r="C13" s="14"/>
      <c r="D13" s="15"/>
      <c r="E13" s="15"/>
      <c r="F13" s="16"/>
      <c r="G13" s="25" t="str">
        <f t="shared" si="0"/>
        <v/>
      </c>
    </row>
    <row r="14" spans="2:7" x14ac:dyDescent="0.25">
      <c r="B14" s="51" t="s">
        <v>588</v>
      </c>
      <c r="C14" s="14" t="s">
        <v>587</v>
      </c>
      <c r="D14" s="22" t="s">
        <v>11</v>
      </c>
      <c r="E14" s="23">
        <v>1</v>
      </c>
      <c r="F14" s="24"/>
      <c r="G14" s="25">
        <f t="shared" si="0"/>
        <v>0</v>
      </c>
    </row>
    <row r="15" spans="2:7" x14ac:dyDescent="0.25">
      <c r="B15" s="60"/>
      <c r="C15" s="14"/>
      <c r="D15" s="15"/>
      <c r="E15" s="26"/>
      <c r="F15" s="16"/>
      <c r="G15" s="25" t="str">
        <f t="shared" si="0"/>
        <v/>
      </c>
    </row>
    <row r="16" spans="2:7" ht="26.4" x14ac:dyDescent="0.25">
      <c r="B16" s="51" t="s">
        <v>586</v>
      </c>
      <c r="C16" s="14" t="s">
        <v>585</v>
      </c>
      <c r="D16" s="22" t="s">
        <v>551</v>
      </c>
      <c r="E16" s="26">
        <v>1500000</v>
      </c>
      <c r="F16" s="140">
        <v>1</v>
      </c>
      <c r="G16" s="25">
        <f t="shared" si="0"/>
        <v>1500000</v>
      </c>
    </row>
    <row r="17" spans="2:7" x14ac:dyDescent="0.25">
      <c r="B17" s="60"/>
      <c r="C17" s="14"/>
      <c r="D17" s="15"/>
      <c r="E17" s="26"/>
      <c r="F17" s="16"/>
      <c r="G17" s="25" t="str">
        <f t="shared" si="0"/>
        <v/>
      </c>
    </row>
    <row r="18" spans="2:7" ht="26.4" x14ac:dyDescent="0.25">
      <c r="B18" s="51" t="s">
        <v>584</v>
      </c>
      <c r="C18" s="28" t="s">
        <v>583</v>
      </c>
      <c r="D18" s="22" t="s">
        <v>54</v>
      </c>
      <c r="E18" s="141">
        <f>G16</f>
        <v>1500000</v>
      </c>
      <c r="F18" s="215"/>
      <c r="G18" s="25">
        <f t="shared" si="0"/>
        <v>0</v>
      </c>
    </row>
    <row r="19" spans="2:7" x14ac:dyDescent="0.25">
      <c r="B19" s="60"/>
      <c r="C19" s="27"/>
      <c r="D19" s="63"/>
      <c r="E19" s="26"/>
      <c r="F19" s="64"/>
      <c r="G19" s="25" t="str">
        <f t="shared" si="0"/>
        <v/>
      </c>
    </row>
    <row r="20" spans="2:7" ht="26.4" x14ac:dyDescent="0.25">
      <c r="B20" s="51" t="s">
        <v>582</v>
      </c>
      <c r="C20" s="14" t="s">
        <v>581</v>
      </c>
      <c r="D20" s="22" t="s">
        <v>551</v>
      </c>
      <c r="E20" s="26">
        <v>300000</v>
      </c>
      <c r="F20" s="66">
        <v>1</v>
      </c>
      <c r="G20" s="25">
        <f t="shared" si="0"/>
        <v>300000</v>
      </c>
    </row>
    <row r="21" spans="2:7" x14ac:dyDescent="0.25">
      <c r="B21" s="60"/>
      <c r="C21" s="27"/>
      <c r="D21" s="63"/>
      <c r="E21" s="26"/>
      <c r="F21" s="64"/>
      <c r="G21" s="25" t="str">
        <f t="shared" si="0"/>
        <v/>
      </c>
    </row>
    <row r="22" spans="2:7" ht="26.4" x14ac:dyDescent="0.25">
      <c r="B22" s="51" t="s">
        <v>580</v>
      </c>
      <c r="C22" s="14" t="s">
        <v>739</v>
      </c>
      <c r="D22" s="22" t="s">
        <v>505</v>
      </c>
      <c r="E22" s="26">
        <v>100</v>
      </c>
      <c r="F22" s="66"/>
      <c r="G22" s="25">
        <f t="shared" si="0"/>
        <v>0</v>
      </c>
    </row>
    <row r="23" spans="2:7" x14ac:dyDescent="0.25">
      <c r="B23" s="60"/>
      <c r="C23" s="14"/>
      <c r="D23" s="15"/>
      <c r="E23" s="26"/>
      <c r="F23" s="29"/>
      <c r="G23" s="25" t="str">
        <f t="shared" si="0"/>
        <v/>
      </c>
    </row>
    <row r="24" spans="2:7" x14ac:dyDescent="0.25">
      <c r="B24" s="71" t="s">
        <v>579</v>
      </c>
      <c r="C24" s="20" t="s">
        <v>578</v>
      </c>
      <c r="D24" s="22" t="s">
        <v>11</v>
      </c>
      <c r="E24" s="15">
        <v>1</v>
      </c>
      <c r="F24" s="66"/>
      <c r="G24" s="25">
        <f t="shared" si="0"/>
        <v>0</v>
      </c>
    </row>
    <row r="25" spans="2:7" x14ac:dyDescent="0.25">
      <c r="B25" s="60"/>
      <c r="C25" s="14"/>
      <c r="D25" s="15"/>
      <c r="E25" s="15"/>
      <c r="F25" s="66"/>
      <c r="G25" s="25" t="str">
        <f t="shared" si="0"/>
        <v/>
      </c>
    </row>
    <row r="26" spans="2:7" x14ac:dyDescent="0.25">
      <c r="B26" s="60"/>
      <c r="C26" s="14"/>
      <c r="D26" s="22"/>
      <c r="E26" s="26"/>
      <c r="F26" s="61"/>
      <c r="G26" s="25" t="str">
        <f t="shared" si="0"/>
        <v/>
      </c>
    </row>
    <row r="27" spans="2:7" x14ac:dyDescent="0.25">
      <c r="B27" s="60"/>
      <c r="C27" s="14"/>
      <c r="D27" s="22"/>
      <c r="E27" s="26"/>
      <c r="F27" s="61"/>
      <c r="G27" s="25" t="str">
        <f t="shared" si="0"/>
        <v/>
      </c>
    </row>
    <row r="28" spans="2:7" x14ac:dyDescent="0.25">
      <c r="B28" s="60"/>
      <c r="C28" s="14"/>
      <c r="D28" s="22"/>
      <c r="E28" s="26"/>
      <c r="F28" s="61"/>
      <c r="G28" s="25" t="str">
        <f t="shared" si="0"/>
        <v/>
      </c>
    </row>
    <row r="29" spans="2:7" x14ac:dyDescent="0.25">
      <c r="B29" s="60"/>
      <c r="C29" s="14"/>
      <c r="D29" s="22"/>
      <c r="E29" s="26"/>
      <c r="F29" s="61"/>
      <c r="G29" s="25" t="str">
        <f t="shared" si="0"/>
        <v/>
      </c>
    </row>
    <row r="30" spans="2:7" x14ac:dyDescent="0.25">
      <c r="B30" s="60"/>
      <c r="C30" s="14"/>
      <c r="D30" s="15"/>
      <c r="E30" s="26"/>
      <c r="F30" s="16"/>
      <c r="G30" s="25" t="str">
        <f t="shared" si="0"/>
        <v/>
      </c>
    </row>
    <row r="31" spans="2:7" s="30" customFormat="1" ht="20.100000000000001" customHeight="1" x14ac:dyDescent="0.25">
      <c r="B31" s="102" t="str">
        <f>$B$10</f>
        <v>C2.1</v>
      </c>
      <c r="C31" s="32" t="s">
        <v>12</v>
      </c>
      <c r="D31" s="33"/>
      <c r="E31" s="34"/>
      <c r="F31" s="33"/>
      <c r="G31" s="35">
        <f>SUM(G9:G30)</f>
        <v>1800000</v>
      </c>
    </row>
  </sheetData>
  <mergeCells count="4">
    <mergeCell ref="E1:G1"/>
    <mergeCell ref="G4:G7"/>
    <mergeCell ref="B4:F4"/>
    <mergeCell ref="B5:F7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FF00"/>
    <pageSetUpPr fitToPage="1"/>
  </sheetPr>
  <dimension ref="B1:G74"/>
  <sheetViews>
    <sheetView view="pageBreakPreview" zoomScale="70" zoomScaleNormal="125" zoomScaleSheetLayoutView="70" zoomScalePageLayoutView="125" workbookViewId="0">
      <selection activeCell="G18" sqref="G17:G18"/>
    </sheetView>
  </sheetViews>
  <sheetFormatPr defaultColWidth="6.88671875" defaultRowHeight="13.2" x14ac:dyDescent="0.25"/>
  <cols>
    <col min="1" max="1" width="0.88671875" style="1" customWidth="1"/>
    <col min="2" max="2" width="11.6640625" style="37" customWidth="1"/>
    <col min="3" max="3" width="45.6640625" style="3" customWidth="1"/>
    <col min="4" max="4" width="13.6640625" style="4" customWidth="1"/>
    <col min="5" max="5" width="15.6640625" style="4" customWidth="1"/>
    <col min="6" max="6" width="15.6640625" style="1" customWidth="1"/>
    <col min="7" max="7" width="15.6640625" style="5" customWidth="1"/>
    <col min="8" max="16384" width="6.88671875" style="1"/>
  </cols>
  <sheetData>
    <row r="1" spans="2:7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7" x14ac:dyDescent="0.25">
      <c r="B2" s="86" t="str">
        <f>Client2</f>
        <v>Department of Transport</v>
      </c>
    </row>
    <row r="3" spans="2:7" x14ac:dyDescent="0.25">
      <c r="B3" s="75"/>
      <c r="C3" s="75"/>
      <c r="D3" s="76"/>
      <c r="E3" s="76"/>
      <c r="F3" s="77"/>
      <c r="G3" s="88"/>
    </row>
    <row r="4" spans="2:7" x14ac:dyDescent="0.25">
      <c r="B4" s="264" t="s">
        <v>8</v>
      </c>
      <c r="C4" s="265"/>
      <c r="D4" s="265"/>
      <c r="E4" s="265"/>
      <c r="F4" s="265"/>
      <c r="G4" s="271" t="str">
        <f>"CHAPTER "&amp;B10</f>
        <v>CHAPTER C3.1</v>
      </c>
    </row>
    <row r="5" spans="2:7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2"/>
    </row>
    <row r="6" spans="2:7" ht="12.75" customHeight="1" x14ac:dyDescent="0.25">
      <c r="B6" s="267"/>
      <c r="C6" s="268"/>
      <c r="D6" s="268"/>
      <c r="E6" s="268"/>
      <c r="F6" s="268"/>
      <c r="G6" s="272"/>
    </row>
    <row r="7" spans="2:7" ht="7.5" customHeight="1" x14ac:dyDescent="0.25">
      <c r="B7" s="269"/>
      <c r="C7" s="270"/>
      <c r="D7" s="270"/>
      <c r="E7" s="270"/>
      <c r="F7" s="270"/>
      <c r="G7" s="273"/>
    </row>
    <row r="8" spans="2:7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237" t="s">
        <v>5</v>
      </c>
    </row>
    <row r="9" spans="2:7" x14ac:dyDescent="0.25">
      <c r="B9" s="51"/>
      <c r="C9" s="14"/>
      <c r="D9" s="15"/>
      <c r="E9" s="15"/>
      <c r="F9" s="16"/>
      <c r="G9" s="239" t="str">
        <f t="shared" ref="G9:G36" si="0">IF(D9="","",E9*F9)</f>
        <v/>
      </c>
    </row>
    <row r="10" spans="2:7" x14ac:dyDescent="0.25">
      <c r="B10" s="71" t="s">
        <v>497</v>
      </c>
      <c r="C10" s="20" t="s">
        <v>496</v>
      </c>
      <c r="D10" s="15"/>
      <c r="E10" s="15"/>
      <c r="F10" s="16"/>
      <c r="G10" s="239" t="str">
        <f t="shared" si="0"/>
        <v/>
      </c>
    </row>
    <row r="11" spans="2:7" x14ac:dyDescent="0.25">
      <c r="B11" s="51"/>
      <c r="C11" s="14"/>
      <c r="D11" s="15"/>
      <c r="E11" s="15"/>
      <c r="F11" s="16"/>
      <c r="G11" s="239" t="str">
        <f t="shared" si="0"/>
        <v/>
      </c>
    </row>
    <row r="12" spans="2:7" x14ac:dyDescent="0.25">
      <c r="B12" s="117" t="s">
        <v>495</v>
      </c>
      <c r="C12" s="20" t="s">
        <v>494</v>
      </c>
      <c r="D12" s="15"/>
      <c r="E12" s="15"/>
      <c r="F12" s="16"/>
      <c r="G12" s="239" t="str">
        <f t="shared" si="0"/>
        <v/>
      </c>
    </row>
    <row r="13" spans="2:7" x14ac:dyDescent="0.25">
      <c r="B13" s="60"/>
      <c r="C13" s="14"/>
      <c r="D13" s="15"/>
      <c r="E13" s="15"/>
      <c r="F13" s="16"/>
      <c r="G13" s="239" t="str">
        <f t="shared" si="0"/>
        <v/>
      </c>
    </row>
    <row r="14" spans="2:7" ht="39.6" x14ac:dyDescent="0.25">
      <c r="B14" s="60" t="s">
        <v>493</v>
      </c>
      <c r="C14" s="14" t="s">
        <v>492</v>
      </c>
      <c r="D14" s="22" t="s">
        <v>45</v>
      </c>
      <c r="E14" s="23">
        <v>3850</v>
      </c>
      <c r="F14" s="24"/>
      <c r="G14" s="239">
        <f t="shared" si="0"/>
        <v>0</v>
      </c>
    </row>
    <row r="15" spans="2:7" x14ac:dyDescent="0.25">
      <c r="B15" s="60"/>
      <c r="C15" s="14"/>
      <c r="D15" s="15"/>
      <c r="E15" s="26"/>
      <c r="F15" s="66"/>
      <c r="G15" s="239" t="str">
        <f t="shared" si="0"/>
        <v/>
      </c>
    </row>
    <row r="16" spans="2:7" s="123" customFormat="1" ht="39.6" x14ac:dyDescent="0.25">
      <c r="B16" s="60" t="s">
        <v>491</v>
      </c>
      <c r="C16" s="14" t="s">
        <v>490</v>
      </c>
      <c r="D16" s="22" t="s">
        <v>45</v>
      </c>
      <c r="E16" s="26">
        <v>800</v>
      </c>
      <c r="F16" s="135"/>
      <c r="G16" s="239">
        <f t="shared" si="0"/>
        <v>0</v>
      </c>
    </row>
    <row r="17" spans="2:7" x14ac:dyDescent="0.25">
      <c r="B17" s="60"/>
      <c r="C17" s="14"/>
      <c r="D17" s="15"/>
      <c r="E17" s="26"/>
      <c r="F17" s="29"/>
      <c r="G17" s="239" t="str">
        <f t="shared" si="0"/>
        <v/>
      </c>
    </row>
    <row r="18" spans="2:7" ht="26.4" x14ac:dyDescent="0.25">
      <c r="B18" s="117" t="s">
        <v>489</v>
      </c>
      <c r="C18" s="20" t="s">
        <v>488</v>
      </c>
      <c r="D18" s="15"/>
      <c r="E18" s="26"/>
      <c r="F18" s="16"/>
      <c r="G18" s="239" t="str">
        <f t="shared" si="0"/>
        <v/>
      </c>
    </row>
    <row r="19" spans="2:7" x14ac:dyDescent="0.25">
      <c r="B19" s="60"/>
      <c r="C19" s="28"/>
      <c r="D19" s="63"/>
      <c r="E19" s="26"/>
      <c r="F19" s="64"/>
      <c r="G19" s="239" t="str">
        <f t="shared" si="0"/>
        <v/>
      </c>
    </row>
    <row r="20" spans="2:7" s="123" customFormat="1" ht="39.6" x14ac:dyDescent="0.25">
      <c r="B20" s="60" t="s">
        <v>487</v>
      </c>
      <c r="C20" s="14" t="s">
        <v>486</v>
      </c>
      <c r="D20" s="22" t="s">
        <v>45</v>
      </c>
      <c r="E20" s="26">
        <v>1000</v>
      </c>
      <c r="F20" s="66"/>
      <c r="G20" s="239">
        <f t="shared" si="0"/>
        <v>0</v>
      </c>
    </row>
    <row r="21" spans="2:7" x14ac:dyDescent="0.25">
      <c r="B21" s="60"/>
      <c r="C21" s="14"/>
      <c r="D21" s="15"/>
      <c r="E21" s="26"/>
      <c r="F21" s="61"/>
      <c r="G21" s="239" t="str">
        <f t="shared" si="0"/>
        <v/>
      </c>
    </row>
    <row r="22" spans="2:7" ht="39.6" x14ac:dyDescent="0.25">
      <c r="B22" s="60" t="s">
        <v>485</v>
      </c>
      <c r="C22" s="14" t="s">
        <v>484</v>
      </c>
      <c r="D22" s="22" t="s">
        <v>45</v>
      </c>
      <c r="E22" s="26">
        <v>200</v>
      </c>
      <c r="F22" s="142"/>
      <c r="G22" s="239">
        <f t="shared" si="0"/>
        <v>0</v>
      </c>
    </row>
    <row r="23" spans="2:7" x14ac:dyDescent="0.25">
      <c r="B23" s="60"/>
      <c r="C23" s="14"/>
      <c r="D23" s="15"/>
      <c r="E23" s="26"/>
      <c r="F23" s="29"/>
      <c r="G23" s="239" t="str">
        <f t="shared" si="0"/>
        <v/>
      </c>
    </row>
    <row r="24" spans="2:7" ht="26.4" x14ac:dyDescent="0.25">
      <c r="B24" s="60" t="s">
        <v>483</v>
      </c>
      <c r="C24" s="14" t="s">
        <v>482</v>
      </c>
      <c r="D24" s="22" t="s">
        <v>45</v>
      </c>
      <c r="E24" s="26">
        <v>200</v>
      </c>
      <c r="F24" s="142"/>
      <c r="G24" s="239">
        <f t="shared" si="0"/>
        <v>0</v>
      </c>
    </row>
    <row r="25" spans="2:7" x14ac:dyDescent="0.25">
      <c r="B25" s="51"/>
      <c r="C25" s="14"/>
      <c r="D25" s="22"/>
      <c r="E25" s="26"/>
      <c r="F25" s="66"/>
      <c r="G25" s="239" t="str">
        <f t="shared" si="0"/>
        <v/>
      </c>
    </row>
    <row r="26" spans="2:7" s="123" customFormat="1" ht="26.4" x14ac:dyDescent="0.25">
      <c r="B26" s="117" t="s">
        <v>481</v>
      </c>
      <c r="C26" s="20" t="s">
        <v>480</v>
      </c>
      <c r="D26" s="15"/>
      <c r="E26" s="15"/>
      <c r="F26" s="66"/>
      <c r="G26" s="239" t="str">
        <f t="shared" si="0"/>
        <v/>
      </c>
    </row>
    <row r="27" spans="2:7" s="123" customFormat="1" x14ac:dyDescent="0.25">
      <c r="B27" s="60"/>
      <c r="C27" s="14"/>
      <c r="D27" s="15"/>
      <c r="E27" s="15"/>
      <c r="F27" s="66"/>
      <c r="G27" s="239" t="str">
        <f t="shared" si="0"/>
        <v/>
      </c>
    </row>
    <row r="28" spans="2:7" s="123" customFormat="1" ht="26.4" x14ac:dyDescent="0.25">
      <c r="B28" s="60" t="s">
        <v>479</v>
      </c>
      <c r="C28" s="14" t="s">
        <v>478</v>
      </c>
      <c r="D28" s="22" t="s">
        <v>45</v>
      </c>
      <c r="E28" s="15">
        <v>350</v>
      </c>
      <c r="F28" s="66"/>
      <c r="G28" s="239">
        <f t="shared" si="0"/>
        <v>0</v>
      </c>
    </row>
    <row r="29" spans="2:7" s="123" customFormat="1" x14ac:dyDescent="0.25">
      <c r="B29" s="60"/>
      <c r="C29" s="27"/>
      <c r="D29" s="63"/>
      <c r="E29" s="63"/>
      <c r="F29" s="66"/>
      <c r="G29" s="239" t="str">
        <f t="shared" si="0"/>
        <v/>
      </c>
    </row>
    <row r="30" spans="2:7" s="123" customFormat="1" x14ac:dyDescent="0.25">
      <c r="B30" s="117" t="s">
        <v>477</v>
      </c>
      <c r="C30" s="20" t="s">
        <v>476</v>
      </c>
      <c r="D30" s="15"/>
      <c r="E30" s="15"/>
      <c r="F30" s="66"/>
      <c r="G30" s="239" t="str">
        <f t="shared" si="0"/>
        <v/>
      </c>
    </row>
    <row r="31" spans="2:7" s="123" customFormat="1" x14ac:dyDescent="0.25">
      <c r="B31" s="60"/>
      <c r="C31" s="14"/>
      <c r="D31" s="15"/>
      <c r="E31" s="15"/>
      <c r="F31" s="66"/>
      <c r="G31" s="239" t="str">
        <f t="shared" si="0"/>
        <v/>
      </c>
    </row>
    <row r="32" spans="2:7" s="123" customFormat="1" ht="26.4" x14ac:dyDescent="0.25">
      <c r="B32" s="51" t="s">
        <v>475</v>
      </c>
      <c r="C32" s="14" t="s">
        <v>474</v>
      </c>
      <c r="D32" s="22" t="s">
        <v>45</v>
      </c>
      <c r="E32" s="15">
        <v>1000</v>
      </c>
      <c r="F32" s="16"/>
      <c r="G32" s="239">
        <f t="shared" si="0"/>
        <v>0</v>
      </c>
    </row>
    <row r="33" spans="2:7" x14ac:dyDescent="0.25">
      <c r="B33" s="51"/>
      <c r="C33" s="14"/>
      <c r="D33" s="15"/>
      <c r="E33" s="15"/>
      <c r="F33" s="16"/>
      <c r="G33" s="239" t="str">
        <f t="shared" si="0"/>
        <v/>
      </c>
    </row>
    <row r="34" spans="2:7" s="123" customFormat="1" ht="26.4" x14ac:dyDescent="0.25">
      <c r="B34" s="71" t="s">
        <v>473</v>
      </c>
      <c r="C34" s="20" t="s">
        <v>472</v>
      </c>
      <c r="D34" s="15"/>
      <c r="E34" s="15"/>
      <c r="F34" s="16"/>
      <c r="G34" s="239" t="str">
        <f t="shared" si="0"/>
        <v/>
      </c>
    </row>
    <row r="35" spans="2:7" s="123" customFormat="1" x14ac:dyDescent="0.25">
      <c r="B35" s="60"/>
      <c r="C35" s="14"/>
      <c r="D35" s="15"/>
      <c r="E35" s="15"/>
      <c r="F35" s="16"/>
      <c r="G35" s="239" t="str">
        <f t="shared" si="0"/>
        <v/>
      </c>
    </row>
    <row r="36" spans="2:7" s="123" customFormat="1" ht="26.4" x14ac:dyDescent="0.25">
      <c r="B36" s="60" t="s">
        <v>612</v>
      </c>
      <c r="C36" s="14" t="s">
        <v>668</v>
      </c>
      <c r="D36" s="22" t="s">
        <v>45</v>
      </c>
      <c r="E36" s="26">
        <v>350</v>
      </c>
      <c r="F36" s="16"/>
      <c r="G36" s="239">
        <f t="shared" si="0"/>
        <v>0</v>
      </c>
    </row>
    <row r="37" spans="2:7" s="123" customFormat="1" x14ac:dyDescent="0.25">
      <c r="B37" s="60"/>
      <c r="C37" s="14"/>
      <c r="D37" s="15"/>
      <c r="E37" s="26"/>
      <c r="F37" s="16"/>
      <c r="G37" s="239"/>
    </row>
    <row r="38" spans="2:7" x14ac:dyDescent="0.25">
      <c r="B38" s="60"/>
      <c r="C38" s="14"/>
      <c r="D38" s="15"/>
      <c r="E38" s="26"/>
      <c r="F38" s="61"/>
      <c r="G38" s="239" t="str">
        <f>IF(D38="","",E38*F38)</f>
        <v/>
      </c>
    </row>
    <row r="39" spans="2:7" x14ac:dyDescent="0.25">
      <c r="B39" s="60"/>
      <c r="C39" s="14"/>
      <c r="D39" s="15"/>
      <c r="E39" s="26"/>
      <c r="F39" s="61"/>
      <c r="G39" s="239" t="str">
        <f>IF(D39="","",E39*F39)</f>
        <v/>
      </c>
    </row>
    <row r="40" spans="2:7" x14ac:dyDescent="0.25">
      <c r="B40" s="60"/>
      <c r="C40" s="14"/>
      <c r="D40" s="15"/>
      <c r="E40" s="26"/>
      <c r="F40" s="61"/>
      <c r="G40" s="239" t="str">
        <f>IF(D40="","",E40*F40)</f>
        <v/>
      </c>
    </row>
    <row r="41" spans="2:7" x14ac:dyDescent="0.25">
      <c r="B41" s="60"/>
      <c r="C41" s="14"/>
      <c r="D41" s="15"/>
      <c r="E41" s="26"/>
      <c r="F41" s="61"/>
      <c r="G41" s="239" t="str">
        <f>IF(D41="","",E41*F41)</f>
        <v/>
      </c>
    </row>
    <row r="42" spans="2:7" x14ac:dyDescent="0.25">
      <c r="B42" s="60"/>
      <c r="C42" s="14"/>
      <c r="D42" s="15"/>
      <c r="E42" s="26"/>
      <c r="F42" s="61"/>
      <c r="G42" s="239" t="str">
        <f>IF(D42="","",E42*F42)</f>
        <v/>
      </c>
    </row>
    <row r="43" spans="2:7" s="30" customFormat="1" ht="19.5" customHeight="1" x14ac:dyDescent="0.25">
      <c r="B43" s="102" t="str">
        <f>$B$10</f>
        <v>C3.1</v>
      </c>
      <c r="C43" s="32" t="s">
        <v>12</v>
      </c>
      <c r="D43" s="33"/>
      <c r="E43" s="34"/>
      <c r="F43" s="33"/>
      <c r="G43" s="238">
        <f>SUM(G9:G42)</f>
        <v>0</v>
      </c>
    </row>
    <row r="44" spans="2:7" x14ac:dyDescent="0.25">
      <c r="B44" s="260" t="str">
        <f>Client1</f>
        <v>Province of KwaZulu-Natal</v>
      </c>
      <c r="C44" s="260"/>
      <c r="D44" s="260"/>
      <c r="E44" s="261" t="str">
        <f>"Contract No. "&amp;ContractNo</f>
        <v>Contract No. ZNB01268/00000/00/HOD/INF/22/T</v>
      </c>
      <c r="F44" s="261"/>
      <c r="G44" s="261"/>
    </row>
    <row r="45" spans="2:7" x14ac:dyDescent="0.25">
      <c r="B45" s="260" t="str">
        <f>Client2</f>
        <v>Department of Transport</v>
      </c>
      <c r="C45" s="260"/>
      <c r="D45" s="260"/>
      <c r="E45" s="261"/>
      <c r="F45" s="261"/>
      <c r="G45" s="261"/>
    </row>
    <row r="46" spans="2:7" x14ac:dyDescent="0.25">
      <c r="B46" s="263"/>
      <c r="C46" s="263"/>
      <c r="D46" s="263"/>
      <c r="E46" s="262"/>
      <c r="F46" s="262"/>
      <c r="G46" s="262"/>
    </row>
    <row r="47" spans="2:7" x14ac:dyDescent="0.25">
      <c r="B47" s="264" t="s">
        <v>8</v>
      </c>
      <c r="C47" s="265"/>
      <c r="D47" s="265"/>
      <c r="E47" s="265"/>
      <c r="F47" s="265"/>
      <c r="G47" s="266" t="str">
        <f>$G$4</f>
        <v>CHAPTER C3.1</v>
      </c>
    </row>
    <row r="48" spans="2:7" x14ac:dyDescent="0.25">
      <c r="B48" s="267" t="str">
        <f>ContractDescription</f>
        <v>THE UPGRADE OF P129 FROM GRAVEL TO BLACKTOP FROM KM 3.00 TO KM 6.00</v>
      </c>
      <c r="C48" s="268"/>
      <c r="D48" s="268"/>
      <c r="E48" s="268"/>
      <c r="F48" s="268"/>
      <c r="G48" s="261"/>
    </row>
    <row r="49" spans="2:7" x14ac:dyDescent="0.25">
      <c r="B49" s="267"/>
      <c r="C49" s="268"/>
      <c r="D49" s="268"/>
      <c r="E49" s="268"/>
      <c r="F49" s="268"/>
      <c r="G49" s="261"/>
    </row>
    <row r="50" spans="2:7" x14ac:dyDescent="0.25">
      <c r="B50" s="269"/>
      <c r="C50" s="270"/>
      <c r="D50" s="270"/>
      <c r="E50" s="270"/>
      <c r="F50" s="270"/>
      <c r="G50" s="262"/>
    </row>
    <row r="51" spans="2:7" s="9" customFormat="1" ht="24.9" customHeight="1" x14ac:dyDescent="0.25">
      <c r="B51" s="72" t="s">
        <v>0</v>
      </c>
      <c r="C51" s="11" t="s">
        <v>1</v>
      </c>
      <c r="D51" s="11" t="s">
        <v>2</v>
      </c>
      <c r="E51" s="11" t="s">
        <v>3</v>
      </c>
      <c r="F51" s="11" t="s">
        <v>4</v>
      </c>
      <c r="G51" s="237" t="s">
        <v>5</v>
      </c>
    </row>
    <row r="52" spans="2:7" s="30" customFormat="1" ht="20.100000000000001" customHeight="1" x14ac:dyDescent="0.25">
      <c r="B52" s="78"/>
      <c r="C52" s="32" t="s">
        <v>55</v>
      </c>
      <c r="D52" s="33"/>
      <c r="E52" s="34"/>
      <c r="F52" s="33"/>
      <c r="G52" s="238">
        <f>G43</f>
        <v>0</v>
      </c>
    </row>
    <row r="53" spans="2:7" x14ac:dyDescent="0.25">
      <c r="B53" s="60"/>
      <c r="C53" s="14"/>
      <c r="D53" s="15"/>
      <c r="E53" s="26"/>
      <c r="F53" s="61"/>
      <c r="G53" s="239"/>
    </row>
    <row r="54" spans="2:7" ht="26.4" x14ac:dyDescent="0.25">
      <c r="B54" s="117" t="s">
        <v>471</v>
      </c>
      <c r="C54" s="20" t="s">
        <v>470</v>
      </c>
      <c r="D54" s="15"/>
      <c r="E54" s="26"/>
      <c r="F54" s="16"/>
      <c r="G54" s="239" t="str">
        <f t="shared" ref="G54:G73" si="1">IF(D54="","",E54*F54)</f>
        <v/>
      </c>
    </row>
    <row r="55" spans="2:7" x14ac:dyDescent="0.25">
      <c r="B55" s="60"/>
      <c r="C55" s="28"/>
      <c r="D55" s="63"/>
      <c r="E55" s="26"/>
      <c r="F55" s="64"/>
      <c r="G55" s="239" t="str">
        <f t="shared" si="1"/>
        <v/>
      </c>
    </row>
    <row r="56" spans="2:7" ht="15.6" x14ac:dyDescent="0.25">
      <c r="B56" s="60" t="s">
        <v>469</v>
      </c>
      <c r="C56" s="28" t="s">
        <v>669</v>
      </c>
      <c r="D56" s="22" t="s">
        <v>45</v>
      </c>
      <c r="E56" s="26">
        <v>810</v>
      </c>
      <c r="F56" s="64"/>
      <c r="G56" s="239">
        <f t="shared" si="1"/>
        <v>0</v>
      </c>
    </row>
    <row r="57" spans="2:7" x14ac:dyDescent="0.25">
      <c r="B57" s="60"/>
      <c r="C57" s="28"/>
      <c r="D57" s="63"/>
      <c r="E57" s="26"/>
      <c r="F57" s="61"/>
      <c r="G57" s="239" t="str">
        <f t="shared" si="1"/>
        <v/>
      </c>
    </row>
    <row r="58" spans="2:7" x14ac:dyDescent="0.25">
      <c r="B58" s="117" t="s">
        <v>468</v>
      </c>
      <c r="C58" s="184" t="s">
        <v>467</v>
      </c>
      <c r="D58" s="63"/>
      <c r="E58" s="26"/>
      <c r="F58" s="64"/>
      <c r="G58" s="239" t="str">
        <f t="shared" si="1"/>
        <v/>
      </c>
    </row>
    <row r="59" spans="2:7" x14ac:dyDescent="0.25">
      <c r="B59" s="60"/>
      <c r="C59" s="14"/>
      <c r="D59" s="15"/>
      <c r="E59" s="26"/>
      <c r="F59" s="16"/>
      <c r="G59" s="239" t="str">
        <f t="shared" si="1"/>
        <v/>
      </c>
    </row>
    <row r="60" spans="2:7" ht="26.4" x14ac:dyDescent="0.25">
      <c r="B60" s="60" t="s">
        <v>466</v>
      </c>
      <c r="C60" s="14" t="s">
        <v>694</v>
      </c>
      <c r="D60" s="22" t="s">
        <v>6</v>
      </c>
      <c r="E60" s="26">
        <v>2900</v>
      </c>
      <c r="F60" s="16"/>
      <c r="G60" s="239">
        <f t="shared" si="1"/>
        <v>0</v>
      </c>
    </row>
    <row r="61" spans="2:7" x14ac:dyDescent="0.25">
      <c r="B61" s="60"/>
      <c r="C61" s="14"/>
      <c r="D61" s="15"/>
      <c r="E61" s="26"/>
      <c r="F61" s="66"/>
      <c r="G61" s="239" t="str">
        <f t="shared" si="1"/>
        <v/>
      </c>
    </row>
    <row r="62" spans="2:7" ht="15.6" x14ac:dyDescent="0.25">
      <c r="B62" s="117" t="s">
        <v>465</v>
      </c>
      <c r="C62" s="20" t="s">
        <v>646</v>
      </c>
      <c r="D62" s="22" t="s">
        <v>122</v>
      </c>
      <c r="E62" s="26">
        <v>4650</v>
      </c>
      <c r="F62" s="142"/>
      <c r="G62" s="239">
        <f t="shared" si="1"/>
        <v>0</v>
      </c>
    </row>
    <row r="63" spans="2:7" x14ac:dyDescent="0.25">
      <c r="B63" s="60"/>
      <c r="C63" s="67"/>
      <c r="D63" s="68"/>
      <c r="E63" s="26"/>
      <c r="F63" s="61"/>
      <c r="G63" s="239" t="str">
        <f t="shared" si="1"/>
        <v/>
      </c>
    </row>
    <row r="64" spans="2:7" ht="39.6" x14ac:dyDescent="0.25">
      <c r="B64" s="117" t="s">
        <v>464</v>
      </c>
      <c r="C64" s="185" t="s">
        <v>463</v>
      </c>
      <c r="D64" s="68"/>
      <c r="E64" s="15"/>
      <c r="F64" s="66"/>
      <c r="G64" s="239" t="str">
        <f t="shared" si="1"/>
        <v/>
      </c>
    </row>
    <row r="65" spans="2:7" x14ac:dyDescent="0.25">
      <c r="B65" s="60"/>
      <c r="C65" s="69"/>
      <c r="D65" s="63"/>
      <c r="E65" s="63"/>
      <c r="F65" s="66"/>
      <c r="G65" s="239" t="str">
        <f t="shared" si="1"/>
        <v/>
      </c>
    </row>
    <row r="66" spans="2:7" x14ac:dyDescent="0.25">
      <c r="B66" s="60" t="s">
        <v>462</v>
      </c>
      <c r="C66" s="28" t="s">
        <v>647</v>
      </c>
      <c r="D66" s="15" t="s">
        <v>70</v>
      </c>
      <c r="E66" s="15">
        <v>32</v>
      </c>
      <c r="F66" s="66"/>
      <c r="G66" s="239">
        <f t="shared" si="1"/>
        <v>0</v>
      </c>
    </row>
    <row r="67" spans="2:7" x14ac:dyDescent="0.25">
      <c r="B67" s="60"/>
      <c r="C67" s="14"/>
      <c r="D67" s="15"/>
      <c r="E67" s="15"/>
      <c r="F67" s="66"/>
      <c r="G67" s="239" t="str">
        <f t="shared" si="1"/>
        <v/>
      </c>
    </row>
    <row r="68" spans="2:7" x14ac:dyDescent="0.25">
      <c r="B68" s="71" t="s">
        <v>461</v>
      </c>
      <c r="C68" s="20" t="s">
        <v>460</v>
      </c>
      <c r="D68" s="15"/>
      <c r="E68" s="15"/>
      <c r="F68" s="16"/>
      <c r="G68" s="239" t="str">
        <f t="shared" si="1"/>
        <v/>
      </c>
    </row>
    <row r="69" spans="2:7" x14ac:dyDescent="0.25">
      <c r="B69" s="60"/>
      <c r="C69" s="14"/>
      <c r="D69" s="15"/>
      <c r="E69" s="15"/>
      <c r="F69" s="16"/>
      <c r="G69" s="239" t="str">
        <f t="shared" si="1"/>
        <v/>
      </c>
    </row>
    <row r="70" spans="2:7" x14ac:dyDescent="0.25">
      <c r="B70" s="60" t="s">
        <v>459</v>
      </c>
      <c r="C70" s="67" t="s">
        <v>458</v>
      </c>
      <c r="D70" s="15" t="s">
        <v>70</v>
      </c>
      <c r="E70" s="15">
        <v>32</v>
      </c>
      <c r="F70" s="16"/>
      <c r="G70" s="239">
        <f t="shared" si="1"/>
        <v>0</v>
      </c>
    </row>
    <row r="71" spans="2:7" x14ac:dyDescent="0.25">
      <c r="B71" s="51"/>
      <c r="C71" s="14"/>
      <c r="D71" s="22"/>
      <c r="E71" s="23"/>
      <c r="F71" s="24"/>
      <c r="G71" s="239" t="str">
        <f t="shared" si="1"/>
        <v/>
      </c>
    </row>
    <row r="72" spans="2:7" ht="26.4" x14ac:dyDescent="0.25">
      <c r="B72" s="117" t="s">
        <v>457</v>
      </c>
      <c r="C72" s="7" t="s">
        <v>456</v>
      </c>
      <c r="D72" s="22" t="s">
        <v>504</v>
      </c>
      <c r="E72" s="26">
        <f>500*10</f>
        <v>5000</v>
      </c>
      <c r="F72" s="64"/>
      <c r="G72" s="239">
        <f t="shared" si="1"/>
        <v>0</v>
      </c>
    </row>
    <row r="73" spans="2:7" x14ac:dyDescent="0.25">
      <c r="B73" s="60"/>
      <c r="C73" s="28"/>
      <c r="D73" s="63"/>
      <c r="E73" s="26"/>
      <c r="F73" s="61"/>
      <c r="G73" s="239" t="str">
        <f t="shared" si="1"/>
        <v/>
      </c>
    </row>
    <row r="74" spans="2:7" s="30" customFormat="1" ht="19.5" customHeight="1" x14ac:dyDescent="0.25">
      <c r="B74" s="102" t="str">
        <f>$B$10</f>
        <v>C3.1</v>
      </c>
      <c r="C74" s="32" t="s">
        <v>12</v>
      </c>
      <c r="D74" s="33"/>
      <c r="E74" s="34"/>
      <c r="F74" s="33"/>
      <c r="G74" s="238">
        <f>SUM(G52:G73)</f>
        <v>0</v>
      </c>
    </row>
  </sheetData>
  <mergeCells count="11">
    <mergeCell ref="E1:G1"/>
    <mergeCell ref="B5:F7"/>
    <mergeCell ref="G4:G7"/>
    <mergeCell ref="B4:F4"/>
    <mergeCell ref="B47:F47"/>
    <mergeCell ref="G47:G50"/>
    <mergeCell ref="B48:F50"/>
    <mergeCell ref="B44:D44"/>
    <mergeCell ref="E44:G46"/>
    <mergeCell ref="B45:D45"/>
    <mergeCell ref="B46:D46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  <rowBreaks count="1" manualBreakCount="1">
    <brk id="43" min="1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4">
    <tabColor rgb="FFFFFF00"/>
    <pageSetUpPr fitToPage="1"/>
  </sheetPr>
  <dimension ref="B1:H59"/>
  <sheetViews>
    <sheetView view="pageBreakPreview" topLeftCell="A25" zoomScale="55" zoomScaleNormal="125" zoomScaleSheetLayoutView="55" zoomScalePageLayoutView="125" workbookViewId="0">
      <selection activeCell="L39" sqref="L39"/>
    </sheetView>
  </sheetViews>
  <sheetFormatPr defaultColWidth="6.88671875" defaultRowHeight="13.2" x14ac:dyDescent="0.25"/>
  <cols>
    <col min="1" max="1" width="0.88671875" style="1" customWidth="1"/>
    <col min="2" max="2" width="11.6640625" style="37" customWidth="1"/>
    <col min="3" max="3" width="45.6640625" style="3" customWidth="1"/>
    <col min="4" max="5" width="17.88671875" style="4" customWidth="1"/>
    <col min="6" max="6" width="17.88671875" style="1" customWidth="1"/>
    <col min="7" max="7" width="17.88671875" style="5" customWidth="1"/>
    <col min="8" max="8" width="0.88671875" style="5" customWidth="1"/>
    <col min="9" max="11" width="6.88671875" style="1"/>
    <col min="12" max="12" width="13.5546875" style="1" bestFit="1" customWidth="1"/>
    <col min="13" max="13" width="12.88671875" style="1" bestFit="1" customWidth="1"/>
    <col min="14" max="16384" width="6.88671875" style="1"/>
  </cols>
  <sheetData>
    <row r="1" spans="2:8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8" x14ac:dyDescent="0.25">
      <c r="B2" s="86" t="str">
        <f>Client2</f>
        <v>Department of Transport</v>
      </c>
    </row>
    <row r="3" spans="2:8" x14ac:dyDescent="0.25">
      <c r="B3" s="75"/>
      <c r="C3" s="75"/>
      <c r="D3" s="76"/>
      <c r="E3" s="76"/>
      <c r="F3" s="77"/>
      <c r="G3" s="88"/>
    </row>
    <row r="4" spans="2:8" x14ac:dyDescent="0.25">
      <c r="B4" s="264" t="s">
        <v>8</v>
      </c>
      <c r="C4" s="265"/>
      <c r="D4" s="265"/>
      <c r="E4" s="265"/>
      <c r="F4" s="265"/>
      <c r="G4" s="271" t="str">
        <f>"CHAPTER "&amp;B10</f>
        <v>CHAPTER C4.2</v>
      </c>
      <c r="H4" s="6"/>
    </row>
    <row r="5" spans="2:8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2"/>
      <c r="H5" s="8"/>
    </row>
    <row r="6" spans="2:8" ht="12.75" customHeight="1" x14ac:dyDescent="0.25">
      <c r="B6" s="267"/>
      <c r="C6" s="268"/>
      <c r="D6" s="268"/>
      <c r="E6" s="268"/>
      <c r="F6" s="268"/>
      <c r="G6" s="272"/>
      <c r="H6" s="8"/>
    </row>
    <row r="7" spans="2:8" ht="7.5" customHeight="1" x14ac:dyDescent="0.25">
      <c r="B7" s="269"/>
      <c r="C7" s="270"/>
      <c r="D7" s="270"/>
      <c r="E7" s="270"/>
      <c r="F7" s="270"/>
      <c r="G7" s="273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106"/>
      <c r="C9" s="54"/>
      <c r="D9" s="80"/>
      <c r="E9" s="15"/>
      <c r="F9" s="16"/>
      <c r="G9" s="17" t="str">
        <f t="shared" ref="G9:G50" si="0">IF(D9="","",E9*F9)</f>
        <v/>
      </c>
      <c r="H9" s="18"/>
    </row>
    <row r="10" spans="2:8" x14ac:dyDescent="0.25">
      <c r="B10" s="71" t="s">
        <v>613</v>
      </c>
      <c r="C10" s="96" t="s">
        <v>614</v>
      </c>
      <c r="D10" s="15"/>
      <c r="E10" s="15"/>
      <c r="F10" s="16"/>
      <c r="G10" s="17" t="str">
        <f t="shared" si="0"/>
        <v/>
      </c>
      <c r="H10" s="18"/>
    </row>
    <row r="11" spans="2:8" x14ac:dyDescent="0.25">
      <c r="B11" s="51"/>
      <c r="C11" s="54"/>
      <c r="D11" s="15"/>
      <c r="E11" s="15"/>
      <c r="F11" s="16"/>
      <c r="G11" s="17" t="str">
        <f t="shared" si="0"/>
        <v/>
      </c>
      <c r="H11" s="18"/>
    </row>
    <row r="12" spans="2:8" ht="26.4" x14ac:dyDescent="0.25">
      <c r="B12" s="107" t="s">
        <v>546</v>
      </c>
      <c r="C12" s="59" t="s">
        <v>545</v>
      </c>
      <c r="D12" s="22"/>
      <c r="E12" s="22"/>
      <c r="F12" s="42"/>
      <c r="G12" s="179" t="str">
        <f t="shared" si="0"/>
        <v/>
      </c>
      <c r="H12" s="43"/>
    </row>
    <row r="13" spans="2:8" x14ac:dyDescent="0.25">
      <c r="B13" s="51"/>
      <c r="C13" s="54"/>
      <c r="D13" s="22"/>
      <c r="E13" s="22"/>
      <c r="F13" s="42"/>
      <c r="G13" s="179" t="str">
        <f t="shared" si="0"/>
        <v/>
      </c>
      <c r="H13" s="43"/>
    </row>
    <row r="14" spans="2:8" x14ac:dyDescent="0.25">
      <c r="B14" s="107" t="s">
        <v>544</v>
      </c>
      <c r="C14" s="38" t="s">
        <v>543</v>
      </c>
      <c r="D14" s="63" t="s">
        <v>70</v>
      </c>
      <c r="E14" s="22">
        <v>1</v>
      </c>
      <c r="F14" s="42"/>
      <c r="G14" s="179">
        <f t="shared" si="0"/>
        <v>0</v>
      </c>
      <c r="H14" s="43"/>
    </row>
    <row r="15" spans="2:8" x14ac:dyDescent="0.25">
      <c r="B15" s="51"/>
      <c r="C15" s="54"/>
      <c r="D15" s="22"/>
      <c r="E15" s="22"/>
      <c r="F15" s="42"/>
      <c r="G15" s="179" t="str">
        <f t="shared" si="0"/>
        <v/>
      </c>
      <c r="H15" s="43"/>
    </row>
    <row r="16" spans="2:8" x14ac:dyDescent="0.25">
      <c r="B16" s="107" t="s">
        <v>542</v>
      </c>
      <c r="C16" s="38" t="s">
        <v>541</v>
      </c>
      <c r="D16" s="63" t="s">
        <v>70</v>
      </c>
      <c r="E16" s="176">
        <v>1</v>
      </c>
      <c r="F16" s="180"/>
      <c r="G16" s="179">
        <f t="shared" si="0"/>
        <v>0</v>
      </c>
      <c r="H16" s="44"/>
    </row>
    <row r="17" spans="2:8" x14ac:dyDescent="0.25">
      <c r="B17" s="51"/>
      <c r="C17" s="54"/>
      <c r="D17" s="22"/>
      <c r="E17" s="176"/>
      <c r="F17" s="180"/>
      <c r="G17" s="179" t="str">
        <f t="shared" si="0"/>
        <v/>
      </c>
      <c r="H17" s="44"/>
    </row>
    <row r="18" spans="2:8" x14ac:dyDescent="0.25">
      <c r="B18" s="107" t="s">
        <v>540</v>
      </c>
      <c r="C18" s="38" t="s">
        <v>539</v>
      </c>
      <c r="D18" s="63" t="s">
        <v>70</v>
      </c>
      <c r="E18" s="176">
        <v>1</v>
      </c>
      <c r="F18" s="180"/>
      <c r="G18" s="179">
        <f t="shared" si="0"/>
        <v>0</v>
      </c>
      <c r="H18" s="44"/>
    </row>
    <row r="19" spans="2:8" s="123" customFormat="1" x14ac:dyDescent="0.25">
      <c r="B19" s="128"/>
      <c r="C19" s="127"/>
      <c r="D19" s="119"/>
      <c r="E19" s="120"/>
      <c r="F19" s="122"/>
      <c r="G19" s="125" t="str">
        <f t="shared" si="0"/>
        <v/>
      </c>
      <c r="H19" s="124"/>
    </row>
    <row r="20" spans="2:8" s="123" customFormat="1" x14ac:dyDescent="0.25">
      <c r="B20" s="107" t="s">
        <v>538</v>
      </c>
      <c r="C20" s="38" t="s">
        <v>537</v>
      </c>
      <c r="D20" s="63" t="s">
        <v>70</v>
      </c>
      <c r="E20" s="176">
        <v>1</v>
      </c>
      <c r="F20" s="180"/>
      <c r="G20" s="17">
        <f t="shared" si="0"/>
        <v>0</v>
      </c>
      <c r="H20" s="124"/>
    </row>
    <row r="21" spans="2:8" s="123" customFormat="1" x14ac:dyDescent="0.25">
      <c r="B21" s="128"/>
      <c r="C21" s="127"/>
      <c r="D21" s="119"/>
      <c r="E21" s="120"/>
      <c r="F21" s="122"/>
      <c r="G21" s="125" t="str">
        <f t="shared" si="0"/>
        <v/>
      </c>
      <c r="H21" s="129"/>
    </row>
    <row r="22" spans="2:8" ht="26.4" x14ac:dyDescent="0.25">
      <c r="B22" s="107" t="s">
        <v>536</v>
      </c>
      <c r="C22" s="59" t="s">
        <v>510</v>
      </c>
      <c r="D22" s="39"/>
      <c r="E22" s="23"/>
      <c r="F22" s="40"/>
      <c r="G22" s="17" t="str">
        <f t="shared" si="0"/>
        <v/>
      </c>
    </row>
    <row r="23" spans="2:8" x14ac:dyDescent="0.25">
      <c r="B23" s="103"/>
      <c r="D23" s="39"/>
      <c r="E23" s="23"/>
      <c r="F23" s="47"/>
      <c r="G23" s="17" t="str">
        <f t="shared" si="0"/>
        <v/>
      </c>
    </row>
    <row r="24" spans="2:8" x14ac:dyDescent="0.25">
      <c r="B24" s="107" t="s">
        <v>535</v>
      </c>
      <c r="C24" s="38" t="s">
        <v>509</v>
      </c>
      <c r="D24" s="63" t="s">
        <v>550</v>
      </c>
      <c r="E24" s="176">
        <v>250000</v>
      </c>
      <c r="F24" s="234">
        <v>1</v>
      </c>
      <c r="G24" s="179">
        <f t="shared" si="0"/>
        <v>250000</v>
      </c>
    </row>
    <row r="25" spans="2:8" x14ac:dyDescent="0.25">
      <c r="B25" s="103"/>
      <c r="D25" s="39"/>
      <c r="E25" s="176"/>
      <c r="F25" s="47"/>
      <c r="G25" s="179" t="str">
        <f t="shared" si="0"/>
        <v/>
      </c>
    </row>
    <row r="26" spans="2:8" x14ac:dyDescent="0.25">
      <c r="B26" s="107" t="s">
        <v>534</v>
      </c>
      <c r="C26" s="38" t="s">
        <v>533</v>
      </c>
      <c r="D26" s="63" t="s">
        <v>54</v>
      </c>
      <c r="E26" s="235">
        <v>250000</v>
      </c>
      <c r="F26" s="236"/>
      <c r="G26" s="179">
        <f t="shared" si="0"/>
        <v>0</v>
      </c>
      <c r="H26" s="43"/>
    </row>
    <row r="27" spans="2:8" x14ac:dyDescent="0.25">
      <c r="B27" s="51"/>
      <c r="C27" s="54"/>
      <c r="D27" s="22"/>
      <c r="E27" s="23"/>
      <c r="F27" s="42"/>
      <c r="G27" s="17" t="str">
        <f t="shared" si="0"/>
        <v/>
      </c>
      <c r="H27" s="43"/>
    </row>
    <row r="28" spans="2:8" ht="26.4" x14ac:dyDescent="0.25">
      <c r="B28" s="107" t="s">
        <v>532</v>
      </c>
      <c r="C28" s="59" t="s">
        <v>531</v>
      </c>
      <c r="D28" s="22"/>
      <c r="E28" s="23"/>
      <c r="F28" s="40"/>
      <c r="G28" s="17" t="str">
        <f t="shared" si="0"/>
        <v/>
      </c>
      <c r="H28" s="44"/>
    </row>
    <row r="29" spans="2:8" x14ac:dyDescent="0.25">
      <c r="B29" s="103"/>
      <c r="D29" s="22"/>
      <c r="E29" s="23"/>
      <c r="F29" s="132"/>
      <c r="G29" s="17" t="str">
        <f t="shared" si="0"/>
        <v/>
      </c>
      <c r="H29" s="43"/>
    </row>
    <row r="30" spans="2:8" x14ac:dyDescent="0.25">
      <c r="B30" s="107" t="s">
        <v>530</v>
      </c>
      <c r="C30" s="38" t="s">
        <v>337</v>
      </c>
      <c r="D30" s="22" t="s">
        <v>615</v>
      </c>
      <c r="E30" s="176">
        <v>10000</v>
      </c>
      <c r="F30" s="131"/>
      <c r="G30" s="17">
        <f t="shared" si="0"/>
        <v>0</v>
      </c>
      <c r="H30" s="43"/>
    </row>
    <row r="31" spans="2:8" x14ac:dyDescent="0.25">
      <c r="B31" s="103"/>
      <c r="D31" s="39"/>
      <c r="E31" s="181"/>
      <c r="F31" s="142"/>
      <c r="G31" s="17" t="str">
        <f t="shared" si="0"/>
        <v/>
      </c>
      <c r="H31" s="18"/>
    </row>
    <row r="32" spans="2:8" x14ac:dyDescent="0.25">
      <c r="B32" s="107" t="s">
        <v>529</v>
      </c>
      <c r="C32" s="38" t="s">
        <v>508</v>
      </c>
      <c r="D32" s="22" t="s">
        <v>615</v>
      </c>
      <c r="E32" s="181">
        <v>500</v>
      </c>
      <c r="F32" s="142"/>
      <c r="G32" s="17">
        <f t="shared" si="0"/>
        <v>0</v>
      </c>
      <c r="H32" s="18"/>
    </row>
    <row r="33" spans="2:8" s="38" customFormat="1" x14ac:dyDescent="0.25">
      <c r="B33" s="107"/>
      <c r="D33" s="22"/>
      <c r="E33" s="181"/>
      <c r="F33" s="142"/>
      <c r="G33" s="17" t="str">
        <f t="shared" si="0"/>
        <v/>
      </c>
      <c r="H33" s="18"/>
    </row>
    <row r="34" spans="2:8" x14ac:dyDescent="0.25">
      <c r="B34" s="107" t="s">
        <v>528</v>
      </c>
      <c r="C34" s="38" t="s">
        <v>338</v>
      </c>
      <c r="D34" s="22" t="s">
        <v>615</v>
      </c>
      <c r="E34" s="176">
        <v>250</v>
      </c>
      <c r="F34" s="130"/>
      <c r="G34" s="17">
        <f t="shared" si="0"/>
        <v>0</v>
      </c>
      <c r="H34" s="43"/>
    </row>
    <row r="35" spans="2:8" x14ac:dyDescent="0.25">
      <c r="B35" s="103"/>
      <c r="D35" s="22"/>
      <c r="E35" s="176"/>
      <c r="F35" s="130"/>
      <c r="G35" s="17" t="str">
        <f t="shared" si="0"/>
        <v/>
      </c>
      <c r="H35" s="43"/>
    </row>
    <row r="36" spans="2:8" x14ac:dyDescent="0.25">
      <c r="B36" s="107" t="s">
        <v>527</v>
      </c>
      <c r="C36" s="38" t="s">
        <v>339</v>
      </c>
      <c r="D36" s="22" t="s">
        <v>615</v>
      </c>
      <c r="E36" s="176">
        <v>250</v>
      </c>
      <c r="F36" s="131"/>
      <c r="G36" s="17">
        <f t="shared" si="0"/>
        <v>0</v>
      </c>
      <c r="H36" s="43"/>
    </row>
    <row r="37" spans="2:8" x14ac:dyDescent="0.25">
      <c r="B37" s="51"/>
      <c r="C37" s="54"/>
      <c r="D37" s="22"/>
      <c r="E37" s="23"/>
      <c r="F37" s="131"/>
      <c r="G37" s="17" t="str">
        <f t="shared" si="0"/>
        <v/>
      </c>
      <c r="H37" s="43"/>
    </row>
    <row r="38" spans="2:8" s="123" customFormat="1" ht="26.4" x14ac:dyDescent="0.25">
      <c r="B38" s="107" t="s">
        <v>526</v>
      </c>
      <c r="C38" s="59" t="s">
        <v>525</v>
      </c>
      <c r="D38" s="22"/>
      <c r="E38" s="22"/>
      <c r="F38" s="40"/>
      <c r="G38" s="17" t="str">
        <f t="shared" si="0"/>
        <v/>
      </c>
      <c r="H38" s="124"/>
    </row>
    <row r="39" spans="2:8" s="123" customFormat="1" x14ac:dyDescent="0.25">
      <c r="B39" s="103"/>
      <c r="C39" s="3"/>
      <c r="D39" s="22"/>
      <c r="E39" s="22"/>
      <c r="F39" s="40"/>
      <c r="G39" s="17" t="str">
        <f t="shared" si="0"/>
        <v/>
      </c>
      <c r="H39" s="124"/>
    </row>
    <row r="40" spans="2:8" s="123" customFormat="1" x14ac:dyDescent="0.25">
      <c r="B40" s="107" t="s">
        <v>524</v>
      </c>
      <c r="C40" s="38" t="s">
        <v>523</v>
      </c>
      <c r="D40" s="22" t="s">
        <v>615</v>
      </c>
      <c r="E40" s="22">
        <v>44500</v>
      </c>
      <c r="F40" s="40"/>
      <c r="G40" s="17">
        <f t="shared" si="0"/>
        <v>0</v>
      </c>
      <c r="H40" s="124"/>
    </row>
    <row r="41" spans="2:8" s="123" customFormat="1" x14ac:dyDescent="0.25">
      <c r="B41" s="103"/>
      <c r="C41" s="3"/>
      <c r="D41" s="22"/>
      <c r="E41" s="22"/>
      <c r="F41" s="40"/>
      <c r="G41" s="17" t="str">
        <f t="shared" si="0"/>
        <v/>
      </c>
      <c r="H41" s="124"/>
    </row>
    <row r="42" spans="2:8" s="123" customFormat="1" x14ac:dyDescent="0.25">
      <c r="B42" s="107" t="s">
        <v>522</v>
      </c>
      <c r="C42" s="38" t="s">
        <v>508</v>
      </c>
      <c r="D42" s="22" t="s">
        <v>615</v>
      </c>
      <c r="E42" s="22">
        <v>4000</v>
      </c>
      <c r="F42" s="40"/>
      <c r="G42" s="17">
        <f t="shared" si="0"/>
        <v>0</v>
      </c>
      <c r="H42" s="124"/>
    </row>
    <row r="43" spans="2:8" s="123" customFormat="1" x14ac:dyDescent="0.25">
      <c r="B43" s="103"/>
      <c r="C43" s="3"/>
      <c r="D43" s="22"/>
      <c r="E43" s="22"/>
      <c r="F43" s="40"/>
      <c r="G43" s="17" t="str">
        <f t="shared" si="0"/>
        <v/>
      </c>
      <c r="H43" s="126"/>
    </row>
    <row r="44" spans="2:8" s="123" customFormat="1" x14ac:dyDescent="0.25">
      <c r="B44" s="107" t="s">
        <v>521</v>
      </c>
      <c r="C44" s="38" t="s">
        <v>338</v>
      </c>
      <c r="D44" s="22" t="s">
        <v>615</v>
      </c>
      <c r="E44" s="22">
        <v>3000</v>
      </c>
      <c r="F44" s="40"/>
      <c r="G44" s="17">
        <f t="shared" si="0"/>
        <v>0</v>
      </c>
      <c r="H44" s="124"/>
    </row>
    <row r="45" spans="2:8" s="123" customFormat="1" x14ac:dyDescent="0.25">
      <c r="B45" s="103"/>
      <c r="C45" s="3"/>
      <c r="D45" s="22"/>
      <c r="E45" s="22"/>
      <c r="F45" s="40"/>
      <c r="G45" s="17" t="str">
        <f t="shared" si="0"/>
        <v/>
      </c>
      <c r="H45" s="124"/>
    </row>
    <row r="46" spans="2:8" x14ac:dyDescent="0.25">
      <c r="B46" s="107" t="s">
        <v>520</v>
      </c>
      <c r="C46" s="38" t="s">
        <v>339</v>
      </c>
      <c r="D46" s="22" t="s">
        <v>615</v>
      </c>
      <c r="E46" s="22">
        <v>3000</v>
      </c>
      <c r="F46" s="40"/>
      <c r="G46" s="17">
        <f t="shared" si="0"/>
        <v>0</v>
      </c>
      <c r="H46" s="43"/>
    </row>
    <row r="47" spans="2:8" x14ac:dyDescent="0.25">
      <c r="B47" s="103"/>
      <c r="D47" s="22"/>
      <c r="E47" s="22"/>
      <c r="F47" s="132"/>
      <c r="G47" s="17" t="str">
        <f t="shared" si="0"/>
        <v/>
      </c>
      <c r="H47" s="43"/>
    </row>
    <row r="48" spans="2:8" ht="26.4" x14ac:dyDescent="0.25">
      <c r="B48" s="107" t="s">
        <v>519</v>
      </c>
      <c r="C48" s="59" t="s">
        <v>518</v>
      </c>
      <c r="D48" s="22"/>
      <c r="E48" s="22"/>
      <c r="F48" s="40"/>
      <c r="G48" s="17" t="str">
        <f t="shared" si="0"/>
        <v/>
      </c>
      <c r="H48" s="43"/>
    </row>
    <row r="49" spans="2:8" x14ac:dyDescent="0.25">
      <c r="B49" s="103"/>
      <c r="D49" s="22"/>
      <c r="E49" s="22"/>
      <c r="F49" s="40"/>
      <c r="G49" s="17" t="str">
        <f t="shared" si="0"/>
        <v/>
      </c>
      <c r="H49" s="43"/>
    </row>
    <row r="50" spans="2:8" x14ac:dyDescent="0.25">
      <c r="B50" s="107" t="s">
        <v>517</v>
      </c>
      <c r="C50" s="38" t="s">
        <v>516</v>
      </c>
      <c r="D50" s="22" t="s">
        <v>615</v>
      </c>
      <c r="E50" s="22">
        <v>200</v>
      </c>
      <c r="F50" s="40"/>
      <c r="G50" s="17">
        <f t="shared" si="0"/>
        <v>0</v>
      </c>
      <c r="H50" s="43"/>
    </row>
    <row r="51" spans="2:8" x14ac:dyDescent="0.25">
      <c r="B51" s="107"/>
      <c r="C51" s="38"/>
      <c r="D51" s="22"/>
      <c r="E51" s="22"/>
      <c r="F51" s="40"/>
      <c r="G51" s="17"/>
      <c r="H51" s="43"/>
    </row>
    <row r="52" spans="2:8" x14ac:dyDescent="0.25">
      <c r="B52" s="51" t="s">
        <v>515</v>
      </c>
      <c r="C52" s="55" t="s">
        <v>507</v>
      </c>
      <c r="D52" s="22" t="s">
        <v>615</v>
      </c>
      <c r="E52" s="22">
        <v>500</v>
      </c>
      <c r="F52" s="40"/>
      <c r="G52" s="17">
        <f>IF(D52="","",E52*F52)</f>
        <v>0</v>
      </c>
      <c r="H52" s="43"/>
    </row>
    <row r="53" spans="2:8" x14ac:dyDescent="0.25">
      <c r="B53" s="107"/>
      <c r="C53" s="38"/>
      <c r="D53" s="22"/>
      <c r="E53" s="22"/>
      <c r="F53" s="40"/>
      <c r="G53" s="17"/>
      <c r="H53" s="43"/>
    </row>
    <row r="54" spans="2:8" x14ac:dyDescent="0.25">
      <c r="B54" s="107" t="s">
        <v>514</v>
      </c>
      <c r="C54" s="38" t="s">
        <v>513</v>
      </c>
      <c r="D54" s="22"/>
      <c r="E54" s="22"/>
      <c r="F54" s="40"/>
      <c r="G54" s="25"/>
      <c r="H54" s="43"/>
    </row>
    <row r="55" spans="2:8" x14ac:dyDescent="0.25">
      <c r="B55" s="103"/>
      <c r="C55" s="54"/>
      <c r="D55" s="22"/>
      <c r="E55" s="22"/>
      <c r="F55" s="40"/>
      <c r="G55" s="25"/>
      <c r="H55" s="43"/>
    </row>
    <row r="56" spans="2:8" x14ac:dyDescent="0.25">
      <c r="B56" s="107" t="s">
        <v>512</v>
      </c>
      <c r="C56" s="38" t="s">
        <v>511</v>
      </c>
      <c r="D56" s="22"/>
      <c r="E56" s="22"/>
      <c r="F56" s="40"/>
      <c r="G56" s="25"/>
      <c r="H56" s="43"/>
    </row>
    <row r="57" spans="2:8" x14ac:dyDescent="0.25">
      <c r="B57" s="51"/>
      <c r="C57" s="54"/>
      <c r="D57" s="22"/>
      <c r="E57" s="22"/>
      <c r="F57" s="40"/>
      <c r="G57" s="25"/>
      <c r="H57" s="43"/>
    </row>
    <row r="58" spans="2:8" x14ac:dyDescent="0.25">
      <c r="B58" s="51" t="s">
        <v>75</v>
      </c>
      <c r="C58" s="38" t="s">
        <v>616</v>
      </c>
      <c r="D58" s="22" t="s">
        <v>547</v>
      </c>
      <c r="E58" s="22">
        <v>13900</v>
      </c>
      <c r="F58" s="40"/>
      <c r="G58" s="25">
        <f>F58*E58</f>
        <v>0</v>
      </c>
      <c r="H58" s="43"/>
    </row>
    <row r="59" spans="2:8" s="30" customFormat="1" ht="24.9" customHeight="1" x14ac:dyDescent="0.25">
      <c r="B59" s="82" t="str">
        <f>$B$10</f>
        <v>C4.2</v>
      </c>
      <c r="C59" s="32" t="s">
        <v>609</v>
      </c>
      <c r="D59" s="33"/>
      <c r="E59" s="34"/>
      <c r="F59" s="33"/>
      <c r="G59" s="35">
        <f>SUM(G14:G58)</f>
        <v>250000</v>
      </c>
      <c r="H59" s="36"/>
    </row>
  </sheetData>
  <mergeCells count="4">
    <mergeCell ref="E1:G1"/>
    <mergeCell ref="B5:F7"/>
    <mergeCell ref="G4:G7"/>
    <mergeCell ref="B4:F4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74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2">
    <tabColor rgb="FFFFFF00"/>
    <pageSetUpPr fitToPage="1"/>
  </sheetPr>
  <dimension ref="B1:M57"/>
  <sheetViews>
    <sheetView view="pageBreakPreview" zoomScale="55" zoomScaleNormal="125" zoomScaleSheetLayoutView="55" zoomScalePageLayoutView="125" workbookViewId="0">
      <selection activeCell="L42" sqref="L42"/>
    </sheetView>
  </sheetViews>
  <sheetFormatPr defaultColWidth="8.88671875" defaultRowHeight="13.2" x14ac:dyDescent="0.25"/>
  <cols>
    <col min="1" max="1" width="0.88671875" style="1" customWidth="1"/>
    <col min="2" max="2" width="11.6640625" style="37" customWidth="1"/>
    <col min="3" max="3" width="45.6640625" style="3" customWidth="1"/>
    <col min="4" max="4" width="13.6640625" style="4" customWidth="1"/>
    <col min="5" max="5" width="17.88671875" style="4" customWidth="1"/>
    <col min="6" max="6" width="17.88671875" style="1" customWidth="1"/>
    <col min="7" max="7" width="17.88671875" style="5" customWidth="1"/>
    <col min="8" max="8" width="0.88671875" style="5" customWidth="1"/>
    <col min="9" max="10" width="8.88671875" style="1"/>
    <col min="11" max="17" width="23.6640625" style="1" customWidth="1"/>
    <col min="18" max="16384" width="8.88671875" style="1"/>
  </cols>
  <sheetData>
    <row r="1" spans="2:13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13" x14ac:dyDescent="0.25">
      <c r="B2" s="86" t="str">
        <f>Client2</f>
        <v>Department of Transport</v>
      </c>
    </row>
    <row r="3" spans="2:13" x14ac:dyDescent="0.25">
      <c r="B3" s="3"/>
    </row>
    <row r="4" spans="2:13" x14ac:dyDescent="0.25">
      <c r="B4" s="264" t="s">
        <v>8</v>
      </c>
      <c r="C4" s="265"/>
      <c r="D4" s="265"/>
      <c r="E4" s="265"/>
      <c r="F4" s="265"/>
      <c r="G4" s="275" t="str">
        <f>"CHAPTER "&amp;B10</f>
        <v>CHAPTER C4.4</v>
      </c>
      <c r="H4" s="6"/>
    </row>
    <row r="5" spans="2:13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6"/>
      <c r="H5" s="8"/>
    </row>
    <row r="6" spans="2:13" ht="12.75" customHeight="1" x14ac:dyDescent="0.25">
      <c r="B6" s="267"/>
      <c r="C6" s="268"/>
      <c r="D6" s="268"/>
      <c r="E6" s="268"/>
      <c r="F6" s="268"/>
      <c r="G6" s="276"/>
      <c r="H6" s="8"/>
    </row>
    <row r="7" spans="2:13" s="9" customFormat="1" ht="7.5" customHeight="1" x14ac:dyDescent="0.25">
      <c r="B7" s="269"/>
      <c r="C7" s="270"/>
      <c r="D7" s="270"/>
      <c r="E7" s="270"/>
      <c r="F7" s="270"/>
      <c r="G7" s="277"/>
      <c r="H7" s="12"/>
    </row>
    <row r="8" spans="2:13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13" x14ac:dyDescent="0.25">
      <c r="B9" s="84"/>
      <c r="C9" s="96"/>
      <c r="D9" s="80"/>
      <c r="E9" s="15"/>
      <c r="F9" s="16"/>
      <c r="G9" s="17" t="str">
        <f t="shared" ref="G9:G16" si="0">IF(D9="","",E9*F9)</f>
        <v/>
      </c>
      <c r="H9" s="18"/>
    </row>
    <row r="10" spans="2:13" x14ac:dyDescent="0.25">
      <c r="B10" s="71" t="s">
        <v>577</v>
      </c>
      <c r="C10" s="96" t="s">
        <v>576</v>
      </c>
      <c r="D10" s="15"/>
      <c r="E10" s="15"/>
      <c r="F10" s="16"/>
      <c r="G10" s="179" t="str">
        <f t="shared" si="0"/>
        <v/>
      </c>
      <c r="H10" s="18"/>
    </row>
    <row r="11" spans="2:13" x14ac:dyDescent="0.25">
      <c r="B11" s="104"/>
      <c r="C11" s="38"/>
      <c r="D11" s="22"/>
      <c r="E11" s="22"/>
      <c r="F11" s="42"/>
      <c r="G11" s="179" t="str">
        <f t="shared" si="0"/>
        <v/>
      </c>
      <c r="H11" s="43"/>
    </row>
    <row r="12" spans="2:13" ht="39.6" x14ac:dyDescent="0.25">
      <c r="B12" s="104" t="s">
        <v>575</v>
      </c>
      <c r="C12" s="59" t="s">
        <v>574</v>
      </c>
      <c r="D12" s="22"/>
      <c r="E12" s="22"/>
      <c r="F12" s="49"/>
      <c r="G12" s="179" t="str">
        <f t="shared" si="0"/>
        <v/>
      </c>
      <c r="H12" s="43"/>
    </row>
    <row r="13" spans="2:13" x14ac:dyDescent="0.25">
      <c r="B13" s="103"/>
      <c r="C13" s="38"/>
      <c r="D13" s="22"/>
      <c r="E13" s="22"/>
      <c r="F13" s="49"/>
      <c r="G13" s="179" t="str">
        <f t="shared" si="0"/>
        <v/>
      </c>
      <c r="H13" s="43"/>
    </row>
    <row r="14" spans="2:13" x14ac:dyDescent="0.25">
      <c r="B14" s="104" t="s">
        <v>573</v>
      </c>
      <c r="C14" s="38" t="s">
        <v>572</v>
      </c>
      <c r="D14" s="22"/>
      <c r="E14" s="22"/>
      <c r="F14" s="49"/>
      <c r="G14" s="179" t="str">
        <f t="shared" si="0"/>
        <v/>
      </c>
      <c r="H14" s="43"/>
    </row>
    <row r="15" spans="2:13" x14ac:dyDescent="0.25">
      <c r="B15" s="103"/>
      <c r="C15" s="38"/>
      <c r="D15" s="22"/>
      <c r="E15" s="22"/>
      <c r="F15" s="49"/>
      <c r="G15" s="179" t="str">
        <f t="shared" si="0"/>
        <v/>
      </c>
      <c r="H15" s="43"/>
    </row>
    <row r="16" spans="2:13" ht="15.6" x14ac:dyDescent="0.25">
      <c r="B16" s="51" t="s">
        <v>77</v>
      </c>
      <c r="C16" s="38" t="s">
        <v>620</v>
      </c>
      <c r="D16" s="22" t="s">
        <v>45</v>
      </c>
      <c r="E16" s="39">
        <v>5000</v>
      </c>
      <c r="F16" s="49"/>
      <c r="G16" s="179">
        <f t="shared" si="0"/>
        <v>0</v>
      </c>
      <c r="H16" s="50"/>
      <c r="K16" s="189"/>
      <c r="M16" s="189"/>
    </row>
    <row r="17" spans="2:13" x14ac:dyDescent="0.25">
      <c r="B17" s="51"/>
      <c r="C17" s="38"/>
      <c r="D17" s="22"/>
      <c r="E17" s="39"/>
      <c r="F17" s="49"/>
      <c r="G17" s="179"/>
      <c r="H17" s="50"/>
    </row>
    <row r="18" spans="2:13" ht="15.6" x14ac:dyDescent="0.25">
      <c r="B18" s="104" t="s">
        <v>95</v>
      </c>
      <c r="C18" s="38" t="s">
        <v>621</v>
      </c>
      <c r="D18" s="22" t="s">
        <v>45</v>
      </c>
      <c r="E18" s="39">
        <v>4500</v>
      </c>
      <c r="F18" s="49"/>
      <c r="G18" s="179">
        <f t="shared" ref="G18:G38" si="1">IF(D18="","",E18*F18)</f>
        <v>0</v>
      </c>
      <c r="H18" s="50"/>
      <c r="K18" s="188"/>
      <c r="M18" s="189"/>
    </row>
    <row r="19" spans="2:13" x14ac:dyDescent="0.25">
      <c r="B19" s="104"/>
      <c r="D19" s="22"/>
      <c r="E19" s="39"/>
      <c r="F19" s="49"/>
      <c r="G19" s="179" t="str">
        <f t="shared" si="1"/>
        <v/>
      </c>
      <c r="H19" s="50"/>
    </row>
    <row r="20" spans="2:13" ht="15.6" x14ac:dyDescent="0.25">
      <c r="B20" s="104" t="s">
        <v>398</v>
      </c>
      <c r="C20" s="38" t="s">
        <v>622</v>
      </c>
      <c r="D20" s="22" t="s">
        <v>45</v>
      </c>
      <c r="E20" s="39">
        <v>17150</v>
      </c>
      <c r="F20" s="49"/>
      <c r="G20" s="179">
        <f t="shared" si="1"/>
        <v>0</v>
      </c>
      <c r="H20" s="50"/>
      <c r="K20" s="188"/>
      <c r="M20" s="189"/>
    </row>
    <row r="21" spans="2:13" x14ac:dyDescent="0.25">
      <c r="B21" s="104"/>
      <c r="D21" s="22"/>
      <c r="E21" s="39"/>
      <c r="F21" s="49"/>
      <c r="G21" s="179" t="str">
        <f t="shared" si="1"/>
        <v/>
      </c>
    </row>
    <row r="22" spans="2:13" x14ac:dyDescent="0.25">
      <c r="B22" s="104" t="s">
        <v>571</v>
      </c>
      <c r="C22" s="38" t="s">
        <v>570</v>
      </c>
      <c r="D22" s="22"/>
      <c r="E22" s="22"/>
      <c r="F22" s="49"/>
      <c r="G22" s="179" t="str">
        <f t="shared" si="1"/>
        <v/>
      </c>
      <c r="H22" s="43"/>
    </row>
    <row r="23" spans="2:13" x14ac:dyDescent="0.25">
      <c r="B23" s="104"/>
      <c r="C23" s="38"/>
      <c r="D23" s="22"/>
      <c r="E23" s="22"/>
      <c r="F23" s="49"/>
      <c r="G23" s="179" t="str">
        <f t="shared" si="1"/>
        <v/>
      </c>
      <c r="H23" s="43"/>
    </row>
    <row r="24" spans="2:13" ht="15.6" x14ac:dyDescent="0.25">
      <c r="B24" s="51" t="s">
        <v>75</v>
      </c>
      <c r="C24" s="38" t="s">
        <v>623</v>
      </c>
      <c r="D24" s="22" t="s">
        <v>45</v>
      </c>
      <c r="E24" s="22">
        <f>33200+9000</f>
        <v>42200</v>
      </c>
      <c r="F24" s="49"/>
      <c r="G24" s="179">
        <f t="shared" si="1"/>
        <v>0</v>
      </c>
      <c r="H24" s="43"/>
      <c r="K24" s="188"/>
      <c r="M24" s="189"/>
    </row>
    <row r="25" spans="2:13" x14ac:dyDescent="0.25">
      <c r="B25" s="60"/>
      <c r="D25" s="22"/>
      <c r="E25" s="22"/>
      <c r="F25" s="49"/>
      <c r="G25" s="179" t="str">
        <f t="shared" si="1"/>
        <v/>
      </c>
      <c r="H25" s="43"/>
    </row>
    <row r="26" spans="2:13" ht="15.6" x14ac:dyDescent="0.25">
      <c r="B26" s="51" t="s">
        <v>77</v>
      </c>
      <c r="C26" s="38" t="s">
        <v>376</v>
      </c>
      <c r="D26" s="22" t="s">
        <v>45</v>
      </c>
      <c r="E26" s="22">
        <v>500</v>
      </c>
      <c r="F26" s="49"/>
      <c r="G26" s="179">
        <f t="shared" si="1"/>
        <v>0</v>
      </c>
      <c r="H26" s="43"/>
      <c r="K26" s="188"/>
      <c r="M26" s="189"/>
    </row>
    <row r="27" spans="2:13" x14ac:dyDescent="0.25">
      <c r="B27" s="60"/>
      <c r="D27" s="22"/>
      <c r="E27" s="22"/>
      <c r="F27" s="49"/>
      <c r="G27" s="179" t="str">
        <f t="shared" si="1"/>
        <v/>
      </c>
      <c r="H27" s="43"/>
    </row>
    <row r="28" spans="2:13" ht="15.6" x14ac:dyDescent="0.25">
      <c r="B28" s="104" t="s">
        <v>569</v>
      </c>
      <c r="C28" s="38" t="s">
        <v>568</v>
      </c>
      <c r="D28" s="22" t="s">
        <v>45</v>
      </c>
      <c r="E28" s="22">
        <v>500</v>
      </c>
      <c r="F28" s="49"/>
      <c r="G28" s="179">
        <f t="shared" si="1"/>
        <v>0</v>
      </c>
      <c r="H28" s="43"/>
      <c r="K28" s="188"/>
      <c r="M28" s="189"/>
    </row>
    <row r="29" spans="2:13" x14ac:dyDescent="0.25">
      <c r="B29" s="51"/>
      <c r="C29" s="38"/>
      <c r="D29" s="63"/>
      <c r="E29" s="22"/>
      <c r="F29" s="49"/>
      <c r="G29" s="179" t="str">
        <f t="shared" si="1"/>
        <v/>
      </c>
      <c r="H29" s="43"/>
      <c r="K29" s="182"/>
    </row>
    <row r="30" spans="2:13" x14ac:dyDescent="0.25">
      <c r="B30" s="104" t="s">
        <v>567</v>
      </c>
      <c r="C30" s="38" t="s">
        <v>566</v>
      </c>
      <c r="D30" s="22"/>
      <c r="E30" s="22"/>
      <c r="F30" s="49"/>
      <c r="G30" s="179" t="str">
        <f t="shared" si="1"/>
        <v/>
      </c>
      <c r="H30" s="43"/>
    </row>
    <row r="31" spans="2:13" x14ac:dyDescent="0.25">
      <c r="B31" s="103"/>
      <c r="C31" s="54"/>
      <c r="D31" s="22"/>
      <c r="E31" s="22"/>
      <c r="F31" s="49"/>
      <c r="G31" s="179" t="str">
        <f t="shared" si="1"/>
        <v/>
      </c>
      <c r="H31" s="43"/>
    </row>
    <row r="32" spans="2:13" ht="14.4" x14ac:dyDescent="0.3">
      <c r="B32" s="114" t="s">
        <v>565</v>
      </c>
      <c r="C32" s="38" t="s">
        <v>564</v>
      </c>
      <c r="D32" s="63" t="s">
        <v>7</v>
      </c>
      <c r="E32" s="22">
        <v>550</v>
      </c>
      <c r="F32" s="49"/>
      <c r="G32" s="179">
        <f t="shared" si="1"/>
        <v>0</v>
      </c>
      <c r="H32" s="43"/>
      <c r="M32" s="189"/>
    </row>
    <row r="33" spans="2:13" x14ac:dyDescent="0.25">
      <c r="B33" s="103"/>
      <c r="D33" s="22"/>
      <c r="E33" s="22"/>
      <c r="F33" s="49"/>
      <c r="G33" s="179" t="str">
        <f t="shared" si="1"/>
        <v/>
      </c>
      <c r="H33" s="43"/>
      <c r="M33" s="189"/>
    </row>
    <row r="34" spans="2:13" ht="27.6" customHeight="1" x14ac:dyDescent="0.25">
      <c r="B34" s="104" t="s">
        <v>563</v>
      </c>
      <c r="C34" s="55" t="s">
        <v>562</v>
      </c>
      <c r="D34" s="39"/>
      <c r="E34" s="22"/>
      <c r="F34" s="49"/>
      <c r="G34" s="179" t="str">
        <f t="shared" si="1"/>
        <v/>
      </c>
      <c r="H34" s="43"/>
      <c r="M34" s="189"/>
    </row>
    <row r="35" spans="2:13" x14ac:dyDescent="0.25">
      <c r="B35" s="103"/>
      <c r="D35" s="22"/>
      <c r="E35" s="22"/>
      <c r="F35" s="49"/>
      <c r="G35" s="179" t="str">
        <f t="shared" si="1"/>
        <v/>
      </c>
      <c r="H35" s="43"/>
      <c r="M35" s="189"/>
    </row>
    <row r="36" spans="2:13" x14ac:dyDescent="0.25">
      <c r="B36" s="104" t="s">
        <v>561</v>
      </c>
      <c r="C36" s="37" t="s">
        <v>560</v>
      </c>
      <c r="D36" s="63" t="s">
        <v>550</v>
      </c>
      <c r="E36" s="22">
        <v>50000</v>
      </c>
      <c r="F36" s="49">
        <v>1</v>
      </c>
      <c r="G36" s="179">
        <f t="shared" si="1"/>
        <v>50000</v>
      </c>
      <c r="H36" s="43"/>
    </row>
    <row r="37" spans="2:13" x14ac:dyDescent="0.25">
      <c r="B37" s="103"/>
      <c r="D37" s="22"/>
      <c r="E37" s="22"/>
      <c r="F37" s="49"/>
      <c r="G37" s="179" t="str">
        <f t="shared" si="1"/>
        <v/>
      </c>
      <c r="H37" s="43"/>
    </row>
    <row r="38" spans="2:13" x14ac:dyDescent="0.25">
      <c r="B38" s="103" t="s">
        <v>559</v>
      </c>
      <c r="C38" s="38" t="s">
        <v>558</v>
      </c>
      <c r="D38" s="85" t="s">
        <v>54</v>
      </c>
      <c r="E38" s="174">
        <f>G36</f>
        <v>50000</v>
      </c>
      <c r="F38" s="201"/>
      <c r="G38" s="179">
        <f t="shared" si="1"/>
        <v>0</v>
      </c>
      <c r="H38" s="43"/>
    </row>
    <row r="39" spans="2:13" x14ac:dyDescent="0.25">
      <c r="B39" s="103"/>
      <c r="C39" s="38"/>
      <c r="D39" s="85"/>
      <c r="E39" s="22"/>
      <c r="F39" s="40"/>
      <c r="G39" s="17"/>
      <c r="H39" s="43"/>
    </row>
    <row r="40" spans="2:13" x14ac:dyDescent="0.25">
      <c r="B40" s="103"/>
      <c r="C40" s="38"/>
      <c r="D40" s="85"/>
      <c r="E40" s="22"/>
      <c r="F40" s="40"/>
      <c r="G40" s="17"/>
      <c r="H40" s="43"/>
    </row>
    <row r="41" spans="2:13" x14ac:dyDescent="0.25">
      <c r="B41" s="103"/>
      <c r="C41" s="38"/>
      <c r="D41" s="85"/>
      <c r="E41" s="22"/>
      <c r="F41" s="40"/>
      <c r="G41" s="17"/>
      <c r="H41" s="43"/>
    </row>
    <row r="42" spans="2:13" x14ac:dyDescent="0.25">
      <c r="B42" s="103"/>
      <c r="C42" s="38"/>
      <c r="D42" s="85"/>
      <c r="E42" s="22"/>
      <c r="F42" s="40"/>
      <c r="G42" s="17"/>
      <c r="H42" s="43"/>
    </row>
    <row r="43" spans="2:13" x14ac:dyDescent="0.25">
      <c r="B43" s="103"/>
      <c r="C43" s="38"/>
      <c r="D43" s="85"/>
      <c r="E43" s="22"/>
      <c r="F43" s="40"/>
      <c r="G43" s="17"/>
      <c r="H43" s="43"/>
    </row>
    <row r="44" spans="2:13" x14ac:dyDescent="0.25">
      <c r="B44" s="103"/>
      <c r="C44" s="38"/>
      <c r="D44" s="85"/>
      <c r="E44" s="22"/>
      <c r="F44" s="40"/>
      <c r="G44" s="17"/>
      <c r="H44" s="43"/>
    </row>
    <row r="45" spans="2:13" x14ac:dyDescent="0.25">
      <c r="B45" s="103"/>
      <c r="C45" s="38"/>
      <c r="D45" s="85"/>
      <c r="E45" s="22"/>
      <c r="F45" s="40"/>
      <c r="G45" s="17"/>
      <c r="H45" s="43"/>
    </row>
    <row r="46" spans="2:13" x14ac:dyDescent="0.25">
      <c r="B46" s="103"/>
      <c r="C46" s="38"/>
      <c r="D46" s="85"/>
      <c r="E46" s="22"/>
      <c r="F46" s="40"/>
      <c r="G46" s="17"/>
      <c r="H46" s="43"/>
    </row>
    <row r="47" spans="2:13" x14ac:dyDescent="0.25">
      <c r="B47" s="103"/>
      <c r="C47" s="38"/>
      <c r="D47" s="85"/>
      <c r="E47" s="22"/>
      <c r="F47" s="40"/>
      <c r="G47" s="17"/>
      <c r="H47" s="43"/>
    </row>
    <row r="48" spans="2:13" x14ac:dyDescent="0.25">
      <c r="B48" s="103"/>
      <c r="C48" s="38"/>
      <c r="D48" s="85"/>
      <c r="E48" s="22"/>
      <c r="F48" s="40"/>
      <c r="G48" s="17"/>
      <c r="H48" s="43"/>
    </row>
    <row r="49" spans="2:8" x14ac:dyDescent="0.25">
      <c r="B49" s="103"/>
      <c r="C49" s="38"/>
      <c r="D49" s="85"/>
      <c r="E49" s="22"/>
      <c r="F49" s="40"/>
      <c r="G49" s="17"/>
      <c r="H49" s="43"/>
    </row>
    <row r="50" spans="2:8" x14ac:dyDescent="0.25">
      <c r="B50" s="103"/>
      <c r="C50" s="38"/>
      <c r="D50" s="85"/>
      <c r="E50" s="22"/>
      <c r="F50" s="40"/>
      <c r="G50" s="17"/>
      <c r="H50" s="43"/>
    </row>
    <row r="51" spans="2:8" x14ac:dyDescent="0.25">
      <c r="B51" s="103"/>
      <c r="C51" s="38"/>
      <c r="D51" s="85"/>
      <c r="E51" s="22"/>
      <c r="F51" s="40"/>
      <c r="G51" s="17"/>
      <c r="H51" s="43"/>
    </row>
    <row r="52" spans="2:8" x14ac:dyDescent="0.25">
      <c r="B52" s="103"/>
      <c r="C52" s="38"/>
      <c r="D52" s="85"/>
      <c r="E52" s="22"/>
      <c r="F52" s="40"/>
      <c r="G52" s="17"/>
      <c r="H52" s="43"/>
    </row>
    <row r="53" spans="2:8" x14ac:dyDescent="0.25">
      <c r="B53" s="103"/>
      <c r="C53" s="38"/>
      <c r="D53" s="85"/>
      <c r="E53" s="22"/>
      <c r="F53" s="40"/>
      <c r="G53" s="17"/>
      <c r="H53" s="43"/>
    </row>
    <row r="54" spans="2:8" x14ac:dyDescent="0.25">
      <c r="B54" s="103"/>
      <c r="C54" s="38"/>
      <c r="D54" s="85"/>
      <c r="E54" s="22"/>
      <c r="F54" s="40"/>
      <c r="G54" s="17"/>
      <c r="H54" s="43"/>
    </row>
    <row r="55" spans="2:8" x14ac:dyDescent="0.25">
      <c r="B55" s="103"/>
      <c r="C55" s="38"/>
      <c r="D55" s="85"/>
      <c r="E55" s="22"/>
      <c r="F55" s="40"/>
      <c r="G55" s="17"/>
      <c r="H55" s="43"/>
    </row>
    <row r="56" spans="2:8" x14ac:dyDescent="0.25">
      <c r="B56" s="103"/>
      <c r="C56" s="38"/>
      <c r="D56" s="85"/>
      <c r="E56" s="22"/>
      <c r="F56" s="40"/>
      <c r="G56" s="17"/>
      <c r="H56" s="43"/>
    </row>
    <row r="57" spans="2:8" s="30" customFormat="1" ht="24.9" customHeight="1" x14ac:dyDescent="0.25">
      <c r="B57" s="82" t="str">
        <f>$B$10</f>
        <v>C4.4</v>
      </c>
      <c r="C57" s="32" t="s">
        <v>609</v>
      </c>
      <c r="D57" s="33"/>
      <c r="E57" s="34"/>
      <c r="F57" s="33"/>
      <c r="G57" s="35">
        <f>SUM(G16:G56)</f>
        <v>50000</v>
      </c>
      <c r="H57" s="36"/>
    </row>
  </sheetData>
  <mergeCells count="4">
    <mergeCell ref="E1:G1"/>
    <mergeCell ref="G4:G7"/>
    <mergeCell ref="B4:F4"/>
    <mergeCell ref="B5:F7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77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rgb="FFFFFF00"/>
    <pageSetUpPr fitToPage="1"/>
  </sheetPr>
  <dimension ref="B1:L51"/>
  <sheetViews>
    <sheetView view="pageBreakPreview" zoomScale="55" zoomScaleNormal="125" zoomScaleSheetLayoutView="55" zoomScalePageLayoutView="125" workbookViewId="0">
      <selection activeCell="C19" sqref="C19"/>
    </sheetView>
  </sheetViews>
  <sheetFormatPr defaultColWidth="6.88671875" defaultRowHeight="13.2" x14ac:dyDescent="0.25"/>
  <cols>
    <col min="1" max="1" width="0.88671875" style="53" customWidth="1"/>
    <col min="2" max="2" width="11.6640625" style="55" customWidth="1"/>
    <col min="3" max="3" width="45.6640625" style="54" customWidth="1"/>
    <col min="4" max="4" width="13.6640625" style="56" customWidth="1"/>
    <col min="5" max="5" width="15.6640625" style="56" customWidth="1"/>
    <col min="6" max="6" width="15.6640625" style="53" customWidth="1"/>
    <col min="7" max="7" width="15.6640625" style="57" customWidth="1"/>
    <col min="8" max="8" width="0.88671875" style="57" customWidth="1"/>
    <col min="9" max="9" width="6.88671875" style="53"/>
    <col min="10" max="10" width="8" style="53" bestFit="1" customWidth="1"/>
    <col min="11" max="11" width="6.88671875" style="53"/>
    <col min="12" max="12" width="11.44140625" style="53" bestFit="1" customWidth="1"/>
    <col min="13" max="16384" width="6.88671875" style="53"/>
  </cols>
  <sheetData>
    <row r="1" spans="2:8" x14ac:dyDescent="0.25">
      <c r="B1" s="284" t="str">
        <f>Client1</f>
        <v>Province of KwaZulu-Natal</v>
      </c>
      <c r="C1" s="284"/>
      <c r="E1" s="283" t="str">
        <f>"Contract No. "&amp;ContractNo</f>
        <v>Contract No. ZNB01268/00000/00/HOD/INF/22/T</v>
      </c>
      <c r="F1" s="283"/>
      <c r="G1" s="283"/>
    </row>
    <row r="2" spans="2:8" x14ac:dyDescent="0.25">
      <c r="B2" s="279" t="str">
        <f>Client2</f>
        <v>Department of Transport</v>
      </c>
      <c r="C2" s="279"/>
    </row>
    <row r="3" spans="2:8" x14ac:dyDescent="0.25">
      <c r="B3" s="89"/>
      <c r="C3" s="89"/>
      <c r="D3" s="90"/>
      <c r="E3" s="90"/>
      <c r="F3" s="91"/>
      <c r="G3" s="92"/>
    </row>
    <row r="4" spans="2:8" ht="12.75" customHeight="1" x14ac:dyDescent="0.25">
      <c r="B4" s="281" t="s">
        <v>8</v>
      </c>
      <c r="C4" s="282"/>
      <c r="D4" s="282"/>
      <c r="E4" s="282"/>
      <c r="F4" s="282"/>
      <c r="G4" s="278" t="str">
        <f>"CHAPTER "&amp;B10</f>
        <v>CHAPTER C5.1</v>
      </c>
      <c r="H4" s="58"/>
    </row>
    <row r="5" spans="2:8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9"/>
      <c r="H5" s="8"/>
    </row>
    <row r="6" spans="2:8" ht="12.75" customHeight="1" x14ac:dyDescent="0.25">
      <c r="B6" s="267"/>
      <c r="C6" s="268"/>
      <c r="D6" s="268"/>
      <c r="E6" s="268"/>
      <c r="F6" s="268"/>
      <c r="G6" s="279"/>
      <c r="H6" s="8"/>
    </row>
    <row r="7" spans="2:8" ht="7.5" customHeight="1" x14ac:dyDescent="0.25">
      <c r="B7" s="269"/>
      <c r="C7" s="270"/>
      <c r="D7" s="270"/>
      <c r="E7" s="270"/>
      <c r="F7" s="270"/>
      <c r="G7" s="280"/>
      <c r="H7" s="8"/>
    </row>
    <row r="8" spans="2:8" s="12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</row>
    <row r="9" spans="2:8" x14ac:dyDescent="0.25">
      <c r="B9" s="51"/>
      <c r="C9" s="14"/>
      <c r="D9" s="15"/>
      <c r="E9" s="15"/>
      <c r="F9" s="16"/>
      <c r="G9" s="25" t="str">
        <f t="shared" ref="G9:G38" si="0">IF(D9="","",E9*F9)</f>
        <v/>
      </c>
      <c r="H9" s="18"/>
    </row>
    <row r="10" spans="2:8" x14ac:dyDescent="0.25">
      <c r="B10" s="71" t="s">
        <v>327</v>
      </c>
      <c r="C10" s="20" t="s">
        <v>328</v>
      </c>
      <c r="D10" s="22"/>
      <c r="E10" s="22"/>
      <c r="F10" s="42"/>
      <c r="G10" s="25" t="str">
        <f t="shared" si="0"/>
        <v/>
      </c>
      <c r="H10" s="43"/>
    </row>
    <row r="11" spans="2:8" x14ac:dyDescent="0.25">
      <c r="B11" s="51"/>
      <c r="C11" s="14"/>
      <c r="D11" s="22"/>
      <c r="E11" s="22"/>
      <c r="F11" s="42"/>
      <c r="G11" s="25" t="str">
        <f t="shared" si="0"/>
        <v/>
      </c>
      <c r="H11" s="43"/>
    </row>
    <row r="12" spans="2:8" x14ac:dyDescent="0.25">
      <c r="B12" s="71" t="s">
        <v>330</v>
      </c>
      <c r="C12" s="20" t="s">
        <v>329</v>
      </c>
      <c r="D12" s="22"/>
      <c r="E12" s="22"/>
      <c r="F12" s="42"/>
      <c r="G12" s="25" t="str">
        <f t="shared" si="0"/>
        <v/>
      </c>
      <c r="H12" s="43"/>
    </row>
    <row r="13" spans="2:8" x14ac:dyDescent="0.25">
      <c r="B13" s="51"/>
      <c r="C13" s="14"/>
      <c r="D13" s="22"/>
      <c r="E13" s="22"/>
      <c r="F13" s="42"/>
      <c r="G13" s="25" t="str">
        <f t="shared" si="0"/>
        <v/>
      </c>
      <c r="H13" s="43"/>
    </row>
    <row r="14" spans="2:8" ht="15.6" x14ac:dyDescent="0.25">
      <c r="B14" s="51" t="s">
        <v>331</v>
      </c>
      <c r="C14" s="14" t="s">
        <v>334</v>
      </c>
      <c r="D14" s="22" t="s">
        <v>45</v>
      </c>
      <c r="E14" s="23">
        <v>10000</v>
      </c>
      <c r="F14" s="24"/>
      <c r="G14" s="25">
        <f t="shared" si="0"/>
        <v>0</v>
      </c>
      <c r="H14" s="44"/>
    </row>
    <row r="15" spans="2:8" x14ac:dyDescent="0.25">
      <c r="B15" s="51"/>
      <c r="C15" s="14"/>
      <c r="D15" s="22"/>
      <c r="E15" s="23"/>
      <c r="F15" s="24"/>
      <c r="G15" s="25" t="str">
        <f t="shared" si="0"/>
        <v/>
      </c>
      <c r="H15" s="44"/>
    </row>
    <row r="16" spans="2:8" ht="15.6" x14ac:dyDescent="0.25">
      <c r="B16" s="51" t="s">
        <v>332</v>
      </c>
      <c r="C16" s="14" t="s">
        <v>335</v>
      </c>
      <c r="D16" s="22" t="s">
        <v>45</v>
      </c>
      <c r="E16" s="23">
        <v>2000</v>
      </c>
      <c r="F16" s="24"/>
      <c r="G16" s="25">
        <f t="shared" si="0"/>
        <v>0</v>
      </c>
      <c r="H16" s="44"/>
    </row>
    <row r="17" spans="2:8" x14ac:dyDescent="0.25">
      <c r="B17" s="51"/>
      <c r="C17" s="14"/>
      <c r="D17" s="22"/>
      <c r="E17" s="23"/>
      <c r="F17" s="24"/>
      <c r="G17" s="25" t="str">
        <f t="shared" si="0"/>
        <v/>
      </c>
      <c r="H17" s="44"/>
    </row>
    <row r="18" spans="2:8" ht="15.6" x14ac:dyDescent="0.25">
      <c r="B18" s="51" t="s">
        <v>333</v>
      </c>
      <c r="C18" s="14" t="s">
        <v>336</v>
      </c>
      <c r="D18" s="22" t="s">
        <v>45</v>
      </c>
      <c r="E18" s="176">
        <v>9000</v>
      </c>
      <c r="F18" s="24"/>
      <c r="G18" s="25">
        <f t="shared" si="0"/>
        <v>0</v>
      </c>
      <c r="H18" s="44"/>
    </row>
    <row r="19" spans="2:8" x14ac:dyDescent="0.25">
      <c r="B19" s="51"/>
      <c r="C19" s="14"/>
      <c r="D19" s="22"/>
      <c r="E19" s="23"/>
      <c r="F19" s="24"/>
      <c r="G19" s="25" t="str">
        <f t="shared" si="0"/>
        <v/>
      </c>
      <c r="H19" s="44"/>
    </row>
    <row r="20" spans="2:8" x14ac:dyDescent="0.25">
      <c r="B20" s="51" t="s">
        <v>340</v>
      </c>
      <c r="C20" s="14" t="s">
        <v>341</v>
      </c>
      <c r="D20" s="22"/>
      <c r="E20" s="22"/>
      <c r="F20" s="40"/>
      <c r="G20" s="25" t="str">
        <f t="shared" si="0"/>
        <v/>
      </c>
      <c r="H20" s="44"/>
    </row>
    <row r="21" spans="2:8" x14ac:dyDescent="0.25">
      <c r="B21" s="51"/>
      <c r="C21" s="14"/>
      <c r="D21" s="22"/>
      <c r="E21" s="22"/>
      <c r="F21" s="40"/>
      <c r="G21" s="25" t="str">
        <f t="shared" si="0"/>
        <v/>
      </c>
      <c r="H21" s="44"/>
    </row>
    <row r="22" spans="2:8" x14ac:dyDescent="0.25">
      <c r="B22" s="51" t="s">
        <v>342</v>
      </c>
      <c r="C22" s="14" t="s">
        <v>343</v>
      </c>
      <c r="D22" s="22"/>
      <c r="E22" s="22"/>
      <c r="F22" s="40"/>
      <c r="G22" s="25" t="str">
        <f t="shared" si="0"/>
        <v/>
      </c>
      <c r="H22" s="44"/>
    </row>
    <row r="23" spans="2:8" x14ac:dyDescent="0.25">
      <c r="B23" s="51"/>
      <c r="C23" s="14"/>
      <c r="D23" s="22"/>
      <c r="E23" s="22"/>
      <c r="F23" s="40"/>
      <c r="G23" s="25" t="str">
        <f t="shared" si="0"/>
        <v/>
      </c>
      <c r="H23" s="44"/>
    </row>
    <row r="24" spans="2:8" ht="15.6" x14ac:dyDescent="0.25">
      <c r="B24" s="51" t="s">
        <v>75</v>
      </c>
      <c r="C24" s="14" t="s">
        <v>344</v>
      </c>
      <c r="D24" s="22" t="s">
        <v>45</v>
      </c>
      <c r="E24" s="22">
        <v>2000</v>
      </c>
      <c r="F24" s="40"/>
      <c r="G24" s="25">
        <f t="shared" si="0"/>
        <v>0</v>
      </c>
      <c r="H24" s="43"/>
    </row>
    <row r="25" spans="2:8" x14ac:dyDescent="0.25">
      <c r="B25" s="51"/>
      <c r="C25" s="14"/>
      <c r="D25" s="22"/>
      <c r="E25" s="22"/>
      <c r="F25" s="40"/>
      <c r="G25" s="25" t="str">
        <f t="shared" si="0"/>
        <v/>
      </c>
      <c r="H25" s="43"/>
    </row>
    <row r="26" spans="2:8" ht="15.6" x14ac:dyDescent="0.25">
      <c r="B26" s="51" t="s">
        <v>77</v>
      </c>
      <c r="C26" s="14" t="s">
        <v>345</v>
      </c>
      <c r="D26" s="22" t="s">
        <v>45</v>
      </c>
      <c r="E26" s="22">
        <v>1000</v>
      </c>
      <c r="F26" s="40"/>
      <c r="G26" s="25">
        <f t="shared" si="0"/>
        <v>0</v>
      </c>
      <c r="H26" s="43"/>
    </row>
    <row r="27" spans="2:8" x14ac:dyDescent="0.25">
      <c r="B27" s="51"/>
      <c r="C27" s="14"/>
      <c r="D27" s="22"/>
      <c r="E27" s="22"/>
      <c r="F27" s="40"/>
      <c r="G27" s="25" t="str">
        <f t="shared" si="0"/>
        <v/>
      </c>
      <c r="H27" s="43"/>
    </row>
    <row r="28" spans="2:8" x14ac:dyDescent="0.25">
      <c r="B28" s="51" t="s">
        <v>342</v>
      </c>
      <c r="C28" s="14" t="s">
        <v>346</v>
      </c>
      <c r="D28" s="22"/>
      <c r="E28" s="22"/>
      <c r="F28" s="40"/>
      <c r="G28" s="25" t="str">
        <f t="shared" si="0"/>
        <v/>
      </c>
      <c r="H28" s="43"/>
    </row>
    <row r="29" spans="2:8" x14ac:dyDescent="0.25">
      <c r="B29" s="51"/>
      <c r="C29" s="14"/>
      <c r="D29" s="22"/>
      <c r="E29" s="22"/>
      <c r="F29" s="40"/>
      <c r="G29" s="25" t="str">
        <f t="shared" si="0"/>
        <v/>
      </c>
      <c r="H29" s="43"/>
    </row>
    <row r="30" spans="2:8" ht="15.6" x14ac:dyDescent="0.25">
      <c r="B30" s="51" t="s">
        <v>75</v>
      </c>
      <c r="C30" s="14" t="s">
        <v>344</v>
      </c>
      <c r="D30" s="22" t="s">
        <v>45</v>
      </c>
      <c r="E30" s="22">
        <v>2000</v>
      </c>
      <c r="F30" s="49"/>
      <c r="G30" s="25">
        <f t="shared" si="0"/>
        <v>0</v>
      </c>
      <c r="H30" s="43"/>
    </row>
    <row r="31" spans="2:8" x14ac:dyDescent="0.25">
      <c r="B31" s="51"/>
      <c r="C31" s="14"/>
      <c r="D31" s="22"/>
      <c r="E31" s="22"/>
      <c r="F31" s="49"/>
      <c r="G31" s="25" t="str">
        <f t="shared" si="0"/>
        <v/>
      </c>
      <c r="H31" s="43"/>
    </row>
    <row r="32" spans="2:8" ht="15.6" x14ac:dyDescent="0.25">
      <c r="B32" s="51" t="s">
        <v>77</v>
      </c>
      <c r="C32" s="14" t="s">
        <v>345</v>
      </c>
      <c r="D32" s="22" t="s">
        <v>45</v>
      </c>
      <c r="E32" s="22">
        <v>4000</v>
      </c>
      <c r="F32" s="49"/>
      <c r="G32" s="25">
        <f t="shared" si="0"/>
        <v>0</v>
      </c>
      <c r="H32" s="43"/>
    </row>
    <row r="33" spans="2:8" x14ac:dyDescent="0.25">
      <c r="B33" s="51"/>
      <c r="C33" s="14"/>
      <c r="D33" s="22"/>
      <c r="E33" s="22"/>
      <c r="F33" s="40"/>
      <c r="G33" s="25" t="str">
        <f t="shared" si="0"/>
        <v/>
      </c>
      <c r="H33" s="43"/>
    </row>
    <row r="34" spans="2:8" x14ac:dyDescent="0.25">
      <c r="B34" s="51" t="s">
        <v>347</v>
      </c>
      <c r="C34" s="14" t="s">
        <v>348</v>
      </c>
      <c r="D34" s="22"/>
      <c r="E34" s="22"/>
      <c r="F34" s="40"/>
      <c r="G34" s="25" t="str">
        <f t="shared" si="0"/>
        <v/>
      </c>
      <c r="H34" s="43"/>
    </row>
    <row r="35" spans="2:8" x14ac:dyDescent="0.25">
      <c r="B35" s="51"/>
      <c r="C35" s="14"/>
      <c r="D35" s="22"/>
      <c r="E35" s="22"/>
      <c r="F35" s="40"/>
      <c r="G35" s="25" t="str">
        <f t="shared" si="0"/>
        <v/>
      </c>
      <c r="H35" s="43"/>
    </row>
    <row r="36" spans="2:8" ht="15.6" x14ac:dyDescent="0.25">
      <c r="B36" s="51" t="s">
        <v>349</v>
      </c>
      <c r="C36" s="14" t="s">
        <v>350</v>
      </c>
      <c r="D36" s="22" t="s">
        <v>45</v>
      </c>
      <c r="E36" s="22">
        <v>1000</v>
      </c>
      <c r="F36" s="40"/>
      <c r="G36" s="25">
        <f t="shared" si="0"/>
        <v>0</v>
      </c>
      <c r="H36" s="43"/>
    </row>
    <row r="37" spans="2:8" x14ac:dyDescent="0.25">
      <c r="B37" s="51"/>
      <c r="C37" s="14"/>
      <c r="D37" s="22"/>
      <c r="E37" s="22"/>
      <c r="F37" s="40"/>
      <c r="G37" s="25" t="str">
        <f t="shared" si="0"/>
        <v/>
      </c>
      <c r="H37" s="43"/>
    </row>
    <row r="38" spans="2:8" ht="15.6" x14ac:dyDescent="0.25">
      <c r="B38" s="51" t="s">
        <v>351</v>
      </c>
      <c r="C38" s="14" t="s">
        <v>352</v>
      </c>
      <c r="D38" s="22" t="s">
        <v>45</v>
      </c>
      <c r="E38" s="22">
        <v>500</v>
      </c>
      <c r="F38" s="40"/>
      <c r="G38" s="25">
        <f t="shared" si="0"/>
        <v>0</v>
      </c>
      <c r="H38" s="43"/>
    </row>
    <row r="39" spans="2:8" x14ac:dyDescent="0.25">
      <c r="B39" s="51"/>
      <c r="C39" s="14"/>
      <c r="D39" s="22"/>
      <c r="E39" s="22"/>
      <c r="F39" s="40"/>
      <c r="G39" s="25"/>
      <c r="H39" s="43"/>
    </row>
    <row r="40" spans="2:8" ht="15.6" x14ac:dyDescent="0.25">
      <c r="B40" s="51" t="s">
        <v>353</v>
      </c>
      <c r="C40" s="14" t="s">
        <v>354</v>
      </c>
      <c r="D40" s="22" t="s">
        <v>45</v>
      </c>
      <c r="E40" s="22">
        <v>500</v>
      </c>
      <c r="F40" s="40"/>
      <c r="G40" s="25">
        <f t="shared" ref="G40:G48" si="1">IF(D40="","",E40*F40)</f>
        <v>0</v>
      </c>
      <c r="H40" s="43"/>
    </row>
    <row r="41" spans="2:8" x14ac:dyDescent="0.25">
      <c r="B41" s="51"/>
      <c r="C41" s="14"/>
      <c r="D41" s="22"/>
      <c r="E41" s="22"/>
      <c r="F41" s="40"/>
      <c r="G41" s="25" t="str">
        <f t="shared" si="1"/>
        <v/>
      </c>
      <c r="H41" s="43"/>
    </row>
    <row r="42" spans="2:8" hidden="1" x14ac:dyDescent="0.25">
      <c r="B42" s="51" t="s">
        <v>355</v>
      </c>
      <c r="C42" s="52" t="s">
        <v>356</v>
      </c>
      <c r="D42" s="22"/>
      <c r="E42" s="22"/>
      <c r="F42" s="40"/>
      <c r="G42" s="25" t="str">
        <f t="shared" si="1"/>
        <v/>
      </c>
      <c r="H42" s="43"/>
    </row>
    <row r="43" spans="2:8" hidden="1" x14ac:dyDescent="0.25">
      <c r="B43" s="51"/>
      <c r="C43" s="14"/>
      <c r="D43" s="22"/>
      <c r="E43" s="22"/>
      <c r="F43" s="40"/>
      <c r="G43" s="25" t="str">
        <f t="shared" si="1"/>
        <v/>
      </c>
      <c r="H43" s="43"/>
    </row>
    <row r="44" spans="2:8" hidden="1" x14ac:dyDescent="0.25">
      <c r="B44" s="51" t="s">
        <v>357</v>
      </c>
      <c r="C44" s="14" t="s">
        <v>356</v>
      </c>
      <c r="D44" s="22"/>
      <c r="E44" s="22"/>
      <c r="F44" s="40"/>
      <c r="G44" s="25" t="str">
        <f t="shared" si="1"/>
        <v/>
      </c>
      <c r="H44" s="43"/>
    </row>
    <row r="45" spans="2:8" hidden="1" x14ac:dyDescent="0.25">
      <c r="B45" s="51"/>
      <c r="C45" s="14"/>
      <c r="D45" s="22"/>
      <c r="E45" s="22"/>
      <c r="F45" s="40"/>
      <c r="G45" s="25" t="str">
        <f t="shared" si="1"/>
        <v/>
      </c>
      <c r="H45" s="43"/>
    </row>
    <row r="46" spans="2:8" ht="15.6" hidden="1" x14ac:dyDescent="0.25">
      <c r="B46" s="51" t="s">
        <v>75</v>
      </c>
      <c r="C46" s="14" t="s">
        <v>358</v>
      </c>
      <c r="D46" s="22" t="s">
        <v>45</v>
      </c>
      <c r="E46" s="22"/>
      <c r="F46" s="40"/>
      <c r="G46" s="25">
        <f t="shared" si="1"/>
        <v>0</v>
      </c>
      <c r="H46" s="43"/>
    </row>
    <row r="47" spans="2:8" hidden="1" x14ac:dyDescent="0.25">
      <c r="B47" s="51"/>
      <c r="C47" s="14"/>
      <c r="D47" s="22"/>
      <c r="E47" s="22"/>
      <c r="F47" s="40"/>
      <c r="G47" s="25" t="str">
        <f t="shared" si="1"/>
        <v/>
      </c>
      <c r="H47" s="43"/>
    </row>
    <row r="48" spans="2:8" ht="15.6" hidden="1" x14ac:dyDescent="0.25">
      <c r="B48" s="51" t="s">
        <v>77</v>
      </c>
      <c r="C48" s="14" t="s">
        <v>359</v>
      </c>
      <c r="D48" s="22" t="s">
        <v>45</v>
      </c>
      <c r="E48" s="22"/>
      <c r="F48" s="40"/>
      <c r="G48" s="25">
        <f t="shared" si="1"/>
        <v>0</v>
      </c>
      <c r="H48" s="43"/>
    </row>
    <row r="49" spans="2:12" x14ac:dyDescent="0.25">
      <c r="B49" s="51"/>
      <c r="C49" s="14"/>
      <c r="D49" s="22"/>
      <c r="E49" s="22"/>
      <c r="F49" s="40"/>
      <c r="G49" s="25"/>
      <c r="H49" s="43"/>
    </row>
    <row r="50" spans="2:12" x14ac:dyDescent="0.25">
      <c r="B50" s="51"/>
      <c r="C50" s="14"/>
      <c r="D50" s="22"/>
      <c r="E50" s="22"/>
      <c r="F50" s="40"/>
      <c r="G50" s="25"/>
      <c r="H50" s="43"/>
    </row>
    <row r="51" spans="2:12" s="30" customFormat="1" ht="19.5" customHeight="1" x14ac:dyDescent="0.25">
      <c r="B51" s="102" t="str">
        <f>$B$10</f>
        <v>C5.1</v>
      </c>
      <c r="C51" s="32" t="s">
        <v>609</v>
      </c>
      <c r="D51" s="33"/>
      <c r="E51" s="34"/>
      <c r="F51" s="33"/>
      <c r="G51" s="35">
        <f>SUM(G9:G50)</f>
        <v>0</v>
      </c>
      <c r="H51" s="36"/>
      <c r="L51" s="186"/>
    </row>
  </sheetData>
  <mergeCells count="6">
    <mergeCell ref="B5:F7"/>
    <mergeCell ref="G4:G7"/>
    <mergeCell ref="B4:F4"/>
    <mergeCell ref="E1:G1"/>
    <mergeCell ref="B1:C1"/>
    <mergeCell ref="B2:C2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rgb="FFFFFF00"/>
    <pageSetUpPr fitToPage="1"/>
  </sheetPr>
  <dimension ref="B1:H50"/>
  <sheetViews>
    <sheetView view="pageBreakPreview" zoomScale="70" zoomScaleNormal="125" zoomScaleSheetLayoutView="70" zoomScalePageLayoutView="125" workbookViewId="0">
      <selection activeCell="G28" sqref="G28"/>
    </sheetView>
  </sheetViews>
  <sheetFormatPr defaultColWidth="6.88671875" defaultRowHeight="13.2" x14ac:dyDescent="0.25"/>
  <cols>
    <col min="1" max="1" width="0.88671875" style="1" customWidth="1"/>
    <col min="2" max="2" width="11.6640625" style="37" customWidth="1"/>
    <col min="3" max="3" width="45.6640625" style="3" customWidth="1"/>
    <col min="4" max="4" width="13.6640625" style="4" customWidth="1"/>
    <col min="5" max="5" width="15.6640625" style="4" customWidth="1"/>
    <col min="6" max="6" width="15.6640625" style="1" customWidth="1"/>
    <col min="7" max="7" width="15.6640625" style="5" customWidth="1"/>
    <col min="8" max="8" width="0.88671875" style="5" customWidth="1"/>
    <col min="9" max="16384" width="6.88671875" style="1"/>
  </cols>
  <sheetData>
    <row r="1" spans="2:8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8" x14ac:dyDescent="0.25">
      <c r="B2" s="86" t="str">
        <f>Client2</f>
        <v>Department of Transport</v>
      </c>
    </row>
    <row r="3" spans="2:8" x14ac:dyDescent="0.25">
      <c r="B3" s="75"/>
      <c r="C3" s="75"/>
      <c r="D3" s="76"/>
      <c r="E3" s="76"/>
      <c r="F3" s="77"/>
      <c r="G3" s="88"/>
    </row>
    <row r="4" spans="2:8" x14ac:dyDescent="0.25">
      <c r="B4" s="264" t="s">
        <v>8</v>
      </c>
      <c r="C4" s="265"/>
      <c r="D4" s="265"/>
      <c r="E4" s="265"/>
      <c r="F4" s="265"/>
      <c r="G4" s="271" t="str">
        <f>"CHAPTER "&amp;B10</f>
        <v>CHAPTER C5.2</v>
      </c>
      <c r="H4" s="6"/>
    </row>
    <row r="5" spans="2:8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2"/>
      <c r="H5" s="8"/>
    </row>
    <row r="6" spans="2:8" ht="12.75" customHeight="1" x14ac:dyDescent="0.25">
      <c r="B6" s="267"/>
      <c r="C6" s="268"/>
      <c r="D6" s="268"/>
      <c r="E6" s="268"/>
      <c r="F6" s="268"/>
      <c r="G6" s="272"/>
      <c r="H6" s="8"/>
    </row>
    <row r="7" spans="2:8" ht="7.5" customHeight="1" x14ac:dyDescent="0.25">
      <c r="B7" s="269"/>
      <c r="C7" s="270"/>
      <c r="D7" s="270"/>
      <c r="E7" s="270"/>
      <c r="F7" s="270"/>
      <c r="G7" s="273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51"/>
      <c r="C9" s="14"/>
      <c r="D9" s="15"/>
      <c r="E9" s="15"/>
      <c r="F9" s="16"/>
      <c r="G9" s="25" t="str">
        <f t="shared" ref="G9:G42" si="0">IF(D9="","",E9*F9)</f>
        <v/>
      </c>
      <c r="H9" s="18"/>
    </row>
    <row r="10" spans="2:8" x14ac:dyDescent="0.25">
      <c r="B10" s="71" t="s">
        <v>362</v>
      </c>
      <c r="C10" s="20" t="s">
        <v>363</v>
      </c>
      <c r="D10" s="22"/>
      <c r="E10" s="22"/>
      <c r="F10" s="42"/>
      <c r="G10" s="25" t="str">
        <f t="shared" si="0"/>
        <v/>
      </c>
      <c r="H10" s="43"/>
    </row>
    <row r="11" spans="2:8" x14ac:dyDescent="0.25">
      <c r="B11" s="51"/>
      <c r="C11" s="14"/>
      <c r="D11" s="22"/>
      <c r="E11" s="22"/>
      <c r="F11" s="42"/>
      <c r="G11" s="25" t="str">
        <f t="shared" si="0"/>
        <v/>
      </c>
      <c r="H11" s="43"/>
    </row>
    <row r="12" spans="2:8" x14ac:dyDescent="0.25">
      <c r="B12" s="71" t="s">
        <v>364</v>
      </c>
      <c r="C12" s="20" t="s">
        <v>365</v>
      </c>
      <c r="D12" s="22"/>
      <c r="E12" s="22"/>
      <c r="F12" s="42"/>
      <c r="G12" s="25" t="str">
        <f t="shared" si="0"/>
        <v/>
      </c>
      <c r="H12" s="43"/>
    </row>
    <row r="13" spans="2:8" x14ac:dyDescent="0.25">
      <c r="B13" s="51"/>
      <c r="C13" s="14"/>
      <c r="D13" s="22"/>
      <c r="E13" s="22"/>
      <c r="F13" s="42"/>
      <c r="G13" s="25" t="str">
        <f t="shared" si="0"/>
        <v/>
      </c>
      <c r="H13" s="43"/>
    </row>
    <row r="14" spans="2:8" ht="15.6" x14ac:dyDescent="0.25">
      <c r="B14" s="51" t="s">
        <v>366</v>
      </c>
      <c r="C14" s="14" t="s">
        <v>683</v>
      </c>
      <c r="D14" s="22" t="s">
        <v>70</v>
      </c>
      <c r="E14" s="23">
        <v>3</v>
      </c>
      <c r="F14" s="24"/>
      <c r="G14" s="25">
        <f t="shared" si="0"/>
        <v>0</v>
      </c>
      <c r="H14" s="44"/>
    </row>
    <row r="15" spans="2:8" x14ac:dyDescent="0.25">
      <c r="B15" s="51"/>
      <c r="C15" s="14"/>
      <c r="D15" s="22"/>
      <c r="E15" s="23"/>
      <c r="F15" s="24"/>
      <c r="G15" s="25" t="str">
        <f t="shared" si="0"/>
        <v/>
      </c>
      <c r="H15" s="44"/>
    </row>
    <row r="16" spans="2:8" ht="28.8" x14ac:dyDescent="0.25">
      <c r="B16" s="51" t="s">
        <v>367</v>
      </c>
      <c r="C16" s="14" t="s">
        <v>684</v>
      </c>
      <c r="D16" s="22" t="s">
        <v>70</v>
      </c>
      <c r="E16" s="23">
        <v>1</v>
      </c>
      <c r="F16" s="24"/>
      <c r="G16" s="25">
        <f t="shared" si="0"/>
        <v>0</v>
      </c>
      <c r="H16" s="44"/>
    </row>
    <row r="17" spans="2:8" x14ac:dyDescent="0.25">
      <c r="B17" s="51"/>
      <c r="C17" s="14"/>
      <c r="D17" s="22"/>
      <c r="E17" s="23"/>
      <c r="F17" s="24"/>
      <c r="G17" s="25" t="str">
        <f t="shared" si="0"/>
        <v/>
      </c>
      <c r="H17" s="44"/>
    </row>
    <row r="18" spans="2:8" x14ac:dyDescent="0.25">
      <c r="B18" s="71" t="s">
        <v>368</v>
      </c>
      <c r="C18" s="20" t="s">
        <v>369</v>
      </c>
      <c r="D18" s="22"/>
      <c r="E18" s="23"/>
      <c r="F18" s="42"/>
      <c r="G18" s="25" t="str">
        <f t="shared" si="0"/>
        <v/>
      </c>
      <c r="H18" s="43"/>
    </row>
    <row r="19" spans="2:8" x14ac:dyDescent="0.25">
      <c r="B19" s="51"/>
      <c r="C19" s="14"/>
      <c r="D19" s="22"/>
      <c r="E19" s="23"/>
      <c r="F19" s="42"/>
      <c r="G19" s="25" t="str">
        <f t="shared" si="0"/>
        <v/>
      </c>
      <c r="H19" s="43"/>
    </row>
    <row r="20" spans="2:8" ht="26.4" x14ac:dyDescent="0.25">
      <c r="B20" s="51" t="s">
        <v>370</v>
      </c>
      <c r="C20" s="14" t="s">
        <v>373</v>
      </c>
      <c r="D20" s="22"/>
      <c r="E20" s="23"/>
      <c r="F20" s="45"/>
      <c r="G20" s="25" t="str">
        <f t="shared" si="0"/>
        <v/>
      </c>
      <c r="H20" s="43"/>
    </row>
    <row r="21" spans="2:8" x14ac:dyDescent="0.25">
      <c r="B21" s="51"/>
      <c r="C21" s="14"/>
      <c r="D21" s="22"/>
      <c r="E21" s="23"/>
      <c r="F21" s="45"/>
      <c r="G21" s="25" t="str">
        <f t="shared" si="0"/>
        <v/>
      </c>
      <c r="H21" s="43"/>
    </row>
    <row r="22" spans="2:8" ht="15.6" x14ac:dyDescent="0.25">
      <c r="B22" s="51" t="s">
        <v>75</v>
      </c>
      <c r="C22" s="14" t="s">
        <v>375</v>
      </c>
      <c r="D22" s="22" t="s">
        <v>45</v>
      </c>
      <c r="E22" s="176">
        <v>33200</v>
      </c>
      <c r="F22" s="42"/>
      <c r="G22" s="25">
        <f t="shared" si="0"/>
        <v>0</v>
      </c>
      <c r="H22" s="46"/>
    </row>
    <row r="23" spans="2:8" x14ac:dyDescent="0.25">
      <c r="B23" s="51"/>
      <c r="C23" s="14"/>
      <c r="D23" s="22"/>
      <c r="E23" s="23"/>
      <c r="F23" s="42"/>
      <c r="G23" s="25" t="str">
        <f t="shared" si="0"/>
        <v/>
      </c>
      <c r="H23" s="46"/>
    </row>
    <row r="24" spans="2:8" ht="15.6" x14ac:dyDescent="0.25">
      <c r="B24" s="51" t="s">
        <v>371</v>
      </c>
      <c r="C24" s="14" t="s">
        <v>374</v>
      </c>
      <c r="D24" s="22" t="s">
        <v>45</v>
      </c>
      <c r="E24" s="23">
        <v>500</v>
      </c>
      <c r="F24" s="42"/>
      <c r="G24" s="25">
        <f t="shared" si="0"/>
        <v>0</v>
      </c>
      <c r="H24" s="43"/>
    </row>
    <row r="25" spans="2:8" x14ac:dyDescent="0.25">
      <c r="B25" s="51"/>
      <c r="C25" s="14"/>
      <c r="D25" s="22"/>
      <c r="E25" s="23"/>
      <c r="F25" s="42"/>
      <c r="G25" s="25" t="str">
        <f t="shared" si="0"/>
        <v/>
      </c>
      <c r="H25" s="43"/>
    </row>
    <row r="26" spans="2:8" ht="15.6" x14ac:dyDescent="0.25">
      <c r="B26" s="51" t="s">
        <v>372</v>
      </c>
      <c r="C26" s="14" t="s">
        <v>682</v>
      </c>
      <c r="D26" s="22" t="s">
        <v>45</v>
      </c>
      <c r="E26" s="23">
        <v>500</v>
      </c>
      <c r="F26" s="40"/>
      <c r="G26" s="25">
        <f t="shared" si="0"/>
        <v>0</v>
      </c>
      <c r="H26" s="44"/>
    </row>
    <row r="27" spans="2:8" x14ac:dyDescent="0.25">
      <c r="B27" s="51"/>
      <c r="C27" s="14"/>
      <c r="D27" s="22"/>
      <c r="E27" s="23"/>
      <c r="F27" s="40"/>
      <c r="G27" s="25" t="str">
        <f t="shared" si="0"/>
        <v/>
      </c>
      <c r="H27" s="44"/>
    </row>
    <row r="28" spans="2:8" x14ac:dyDescent="0.25">
      <c r="B28" s="51" t="s">
        <v>377</v>
      </c>
      <c r="C28" s="28" t="s">
        <v>378</v>
      </c>
      <c r="D28" s="22"/>
      <c r="E28" s="22"/>
      <c r="F28" s="40"/>
      <c r="G28" s="25" t="str">
        <f t="shared" si="0"/>
        <v/>
      </c>
      <c r="H28" s="44"/>
    </row>
    <row r="29" spans="2:8" x14ac:dyDescent="0.25">
      <c r="B29" s="51"/>
      <c r="C29" s="28"/>
      <c r="D29" s="39"/>
      <c r="E29" s="39"/>
      <c r="F29" s="40"/>
      <c r="G29" s="25" t="str">
        <f t="shared" si="0"/>
        <v/>
      </c>
      <c r="H29" s="43"/>
    </row>
    <row r="30" spans="2:8" ht="26.4" x14ac:dyDescent="0.25">
      <c r="B30" s="51" t="s">
        <v>379</v>
      </c>
      <c r="C30" s="14" t="s">
        <v>383</v>
      </c>
      <c r="D30" s="22" t="s">
        <v>548</v>
      </c>
      <c r="E30" s="22">
        <v>3000</v>
      </c>
      <c r="F30" s="40"/>
      <c r="G30" s="25">
        <f t="shared" si="0"/>
        <v>0</v>
      </c>
      <c r="H30" s="43"/>
    </row>
    <row r="31" spans="2:8" x14ac:dyDescent="0.25">
      <c r="B31" s="51"/>
      <c r="C31" s="28"/>
      <c r="D31" s="22"/>
      <c r="E31" s="22"/>
      <c r="F31" s="40"/>
      <c r="G31" s="25" t="str">
        <f t="shared" si="0"/>
        <v/>
      </c>
      <c r="H31" s="43"/>
    </row>
    <row r="32" spans="2:8" ht="15.6" x14ac:dyDescent="0.25">
      <c r="B32" s="51" t="s">
        <v>380</v>
      </c>
      <c r="C32" s="28" t="s">
        <v>384</v>
      </c>
      <c r="D32" s="22" t="s">
        <v>548</v>
      </c>
      <c r="E32" s="39">
        <v>3000</v>
      </c>
      <c r="F32" s="40"/>
      <c r="G32" s="25">
        <f t="shared" si="0"/>
        <v>0</v>
      </c>
      <c r="H32" s="43"/>
    </row>
    <row r="33" spans="2:8" x14ac:dyDescent="0.25">
      <c r="B33" s="51"/>
      <c r="C33" s="28"/>
      <c r="D33" s="39"/>
      <c r="E33" s="39"/>
      <c r="F33" s="40"/>
      <c r="G33" s="25" t="str">
        <f t="shared" si="0"/>
        <v/>
      </c>
      <c r="H33" s="43"/>
    </row>
    <row r="34" spans="2:8" ht="15.6" x14ac:dyDescent="0.25">
      <c r="B34" s="51" t="s">
        <v>381</v>
      </c>
      <c r="C34" s="28" t="s">
        <v>720</v>
      </c>
      <c r="D34" s="22" t="s">
        <v>548</v>
      </c>
      <c r="E34" s="39">
        <v>3000</v>
      </c>
      <c r="F34" s="40"/>
      <c r="G34" s="25">
        <f t="shared" si="0"/>
        <v>0</v>
      </c>
      <c r="H34" s="43"/>
    </row>
    <row r="35" spans="2:8" x14ac:dyDescent="0.25">
      <c r="B35" s="51"/>
      <c r="C35" s="28"/>
      <c r="D35" s="39"/>
      <c r="E35" s="39"/>
      <c r="F35" s="40"/>
      <c r="G35" s="25" t="str">
        <f t="shared" si="0"/>
        <v/>
      </c>
      <c r="H35" s="43"/>
    </row>
    <row r="36" spans="2:8" ht="15.6" x14ac:dyDescent="0.25">
      <c r="B36" s="51" t="s">
        <v>382</v>
      </c>
      <c r="C36" s="14" t="s">
        <v>385</v>
      </c>
      <c r="D36" s="22" t="s">
        <v>548</v>
      </c>
      <c r="E36" s="22">
        <v>3000</v>
      </c>
      <c r="F36" s="40"/>
      <c r="G36" s="25">
        <f t="shared" si="0"/>
        <v>0</v>
      </c>
      <c r="H36" s="43"/>
    </row>
    <row r="37" spans="2:8" x14ac:dyDescent="0.25">
      <c r="B37" s="51"/>
      <c r="C37" s="14"/>
      <c r="D37" s="22"/>
      <c r="E37" s="22"/>
      <c r="F37" s="40"/>
      <c r="G37" s="25" t="str">
        <f t="shared" si="0"/>
        <v/>
      </c>
      <c r="H37" s="43"/>
    </row>
    <row r="38" spans="2:8" ht="15.6" x14ac:dyDescent="0.25">
      <c r="B38" s="51" t="s">
        <v>386</v>
      </c>
      <c r="C38" s="14" t="s">
        <v>387</v>
      </c>
      <c r="D38" s="22" t="s">
        <v>45</v>
      </c>
      <c r="E38" s="22">
        <v>1000</v>
      </c>
      <c r="F38" s="40"/>
      <c r="G38" s="25">
        <f t="shared" si="0"/>
        <v>0</v>
      </c>
      <c r="H38" s="43"/>
    </row>
    <row r="39" spans="2:8" x14ac:dyDescent="0.25">
      <c r="B39" s="51"/>
      <c r="C39" s="14"/>
      <c r="D39" s="22"/>
      <c r="E39" s="22"/>
      <c r="F39" s="40"/>
      <c r="G39" s="25" t="str">
        <f t="shared" si="0"/>
        <v/>
      </c>
      <c r="H39" s="43"/>
    </row>
    <row r="40" spans="2:8" ht="26.4" x14ac:dyDescent="0.25">
      <c r="B40" s="51" t="s">
        <v>388</v>
      </c>
      <c r="C40" s="14" t="s">
        <v>389</v>
      </c>
      <c r="D40" s="22"/>
      <c r="E40" s="22"/>
      <c r="F40" s="40"/>
      <c r="G40" s="25" t="str">
        <f t="shared" si="0"/>
        <v/>
      </c>
      <c r="H40" s="43"/>
    </row>
    <row r="41" spans="2:8" x14ac:dyDescent="0.25">
      <c r="B41" s="51"/>
      <c r="C41" s="14"/>
      <c r="D41" s="22"/>
      <c r="E41" s="22"/>
      <c r="F41" s="40"/>
      <c r="G41" s="25" t="str">
        <f t="shared" si="0"/>
        <v/>
      </c>
      <c r="H41" s="43"/>
    </row>
    <row r="42" spans="2:8" ht="15.6" x14ac:dyDescent="0.25">
      <c r="B42" s="51" t="s">
        <v>390</v>
      </c>
      <c r="C42" s="14" t="s">
        <v>391</v>
      </c>
      <c r="D42" s="22" t="s">
        <v>122</v>
      </c>
      <c r="E42" s="22">
        <v>28600</v>
      </c>
      <c r="F42" s="40"/>
      <c r="G42" s="25">
        <f t="shared" si="0"/>
        <v>0</v>
      </c>
      <c r="H42" s="43"/>
    </row>
    <row r="43" spans="2:8" x14ac:dyDescent="0.25">
      <c r="B43" s="51"/>
      <c r="C43" s="14"/>
      <c r="D43" s="22"/>
      <c r="E43" s="22"/>
      <c r="F43" s="40"/>
      <c r="G43" s="25"/>
      <c r="H43" s="43"/>
    </row>
    <row r="44" spans="2:8" x14ac:dyDescent="0.25">
      <c r="B44" s="51"/>
      <c r="C44" s="14"/>
      <c r="D44" s="22"/>
      <c r="E44" s="22"/>
      <c r="F44" s="40"/>
      <c r="G44" s="25"/>
      <c r="H44" s="43"/>
    </row>
    <row r="45" spans="2:8" x14ac:dyDescent="0.25">
      <c r="B45" s="51"/>
      <c r="C45" s="14"/>
      <c r="D45" s="22"/>
      <c r="E45" s="22"/>
      <c r="F45" s="40"/>
      <c r="G45" s="25"/>
      <c r="H45" s="43"/>
    </row>
    <row r="46" spans="2:8" x14ac:dyDescent="0.25">
      <c r="B46" s="51"/>
      <c r="C46" s="14"/>
      <c r="D46" s="22"/>
      <c r="E46" s="22"/>
      <c r="F46" s="40"/>
      <c r="G46" s="25"/>
      <c r="H46" s="43"/>
    </row>
    <row r="47" spans="2:8" x14ac:dyDescent="0.25">
      <c r="B47" s="51"/>
      <c r="C47" s="14"/>
      <c r="D47" s="22"/>
      <c r="E47" s="22"/>
      <c r="F47" s="40"/>
      <c r="G47" s="25"/>
      <c r="H47" s="43"/>
    </row>
    <row r="48" spans="2:8" x14ac:dyDescent="0.25">
      <c r="B48" s="51"/>
      <c r="C48" s="14"/>
      <c r="D48" s="22"/>
      <c r="E48" s="22"/>
      <c r="F48" s="40"/>
      <c r="G48" s="25"/>
      <c r="H48" s="43"/>
    </row>
    <row r="49" spans="2:8" x14ac:dyDescent="0.25">
      <c r="B49" s="51"/>
      <c r="C49" s="14"/>
      <c r="D49" s="22"/>
      <c r="E49" s="22"/>
      <c r="F49" s="40"/>
      <c r="G49" s="25"/>
      <c r="H49" s="43"/>
    </row>
    <row r="50" spans="2:8" s="30" customFormat="1" ht="19.5" customHeight="1" x14ac:dyDescent="0.25">
      <c r="B50" s="102" t="str">
        <f>$B$10</f>
        <v>C5.2</v>
      </c>
      <c r="C50" s="32" t="s">
        <v>609</v>
      </c>
      <c r="D50" s="33"/>
      <c r="E50" s="34"/>
      <c r="F50" s="33"/>
      <c r="G50" s="35">
        <f>SUM(G9:G49)</f>
        <v>0</v>
      </c>
      <c r="H50" s="36"/>
    </row>
  </sheetData>
  <mergeCells count="4">
    <mergeCell ref="E1:G1"/>
    <mergeCell ref="B5:F7"/>
    <mergeCell ref="G4:G7"/>
    <mergeCell ref="B4:F4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FFFF00"/>
    <pageSetUpPr fitToPage="1"/>
  </sheetPr>
  <dimension ref="B1:I59"/>
  <sheetViews>
    <sheetView view="pageBreakPreview" zoomScale="55" zoomScaleNormal="125" zoomScaleSheetLayoutView="55" zoomScalePageLayoutView="125" workbookViewId="0">
      <selection activeCell="L36" sqref="L36"/>
    </sheetView>
  </sheetViews>
  <sheetFormatPr defaultColWidth="6.88671875" defaultRowHeight="13.2" x14ac:dyDescent="0.25"/>
  <cols>
    <col min="1" max="1" width="0.88671875" style="1" customWidth="1"/>
    <col min="2" max="2" width="11.6640625" style="37" customWidth="1"/>
    <col min="3" max="3" width="45.6640625" style="54" customWidth="1"/>
    <col min="4" max="4" width="13.6640625" style="4" customWidth="1"/>
    <col min="5" max="5" width="15.6640625" style="4" customWidth="1"/>
    <col min="6" max="6" width="15.6640625" style="1" customWidth="1"/>
    <col min="7" max="7" width="17.6640625" style="5" customWidth="1"/>
    <col min="8" max="8" width="0.88671875" style="5" customWidth="1"/>
    <col min="9" max="16384" width="6.88671875" style="1"/>
  </cols>
  <sheetData>
    <row r="1" spans="2:8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8" x14ac:dyDescent="0.25">
      <c r="B2" s="86" t="str">
        <f>Client2</f>
        <v>Department of Transport</v>
      </c>
    </row>
    <row r="3" spans="2:8" x14ac:dyDescent="0.25">
      <c r="B3" s="75"/>
      <c r="C3" s="89"/>
      <c r="D3" s="76"/>
      <c r="E3" s="76"/>
      <c r="F3" s="77"/>
      <c r="G3" s="88"/>
    </row>
    <row r="4" spans="2:8" x14ac:dyDescent="0.25">
      <c r="B4" s="264" t="s">
        <v>8</v>
      </c>
      <c r="C4" s="265"/>
      <c r="D4" s="265"/>
      <c r="E4" s="265"/>
      <c r="F4" s="265"/>
      <c r="G4" s="271" t="str">
        <f>"CHAPTER "&amp;B10</f>
        <v>CHAPTER C5.3</v>
      </c>
      <c r="H4" s="6"/>
    </row>
    <row r="5" spans="2:8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2"/>
      <c r="H5" s="8"/>
    </row>
    <row r="6" spans="2:8" ht="12.75" customHeight="1" x14ac:dyDescent="0.25">
      <c r="B6" s="267"/>
      <c r="C6" s="268"/>
      <c r="D6" s="268"/>
      <c r="E6" s="268"/>
      <c r="F6" s="268"/>
      <c r="G6" s="272"/>
      <c r="H6" s="8"/>
    </row>
    <row r="7" spans="2:8" ht="7.5" customHeight="1" x14ac:dyDescent="0.25">
      <c r="B7" s="269"/>
      <c r="C7" s="270"/>
      <c r="D7" s="270"/>
      <c r="E7" s="270"/>
      <c r="F7" s="270"/>
      <c r="G7" s="273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13"/>
      <c r="C9" s="14"/>
      <c r="D9" s="15"/>
      <c r="E9" s="15"/>
      <c r="F9" s="16"/>
      <c r="G9" s="17" t="str">
        <f t="shared" ref="G9:G23" si="0">IF(D9="","",E9*F9)</f>
        <v/>
      </c>
      <c r="H9" s="18"/>
    </row>
    <row r="10" spans="2:8" x14ac:dyDescent="0.25">
      <c r="B10" s="71" t="s">
        <v>392</v>
      </c>
      <c r="C10" s="20" t="s">
        <v>393</v>
      </c>
      <c r="D10" s="22"/>
      <c r="E10" s="22"/>
      <c r="F10" s="42"/>
      <c r="G10" s="17" t="str">
        <f t="shared" si="0"/>
        <v/>
      </c>
      <c r="H10" s="43"/>
    </row>
    <row r="11" spans="2:8" x14ac:dyDescent="0.25">
      <c r="B11" s="51"/>
      <c r="C11" s="14"/>
      <c r="D11" s="22"/>
      <c r="E11" s="22"/>
      <c r="F11" s="42"/>
      <c r="G11" s="17" t="str">
        <f t="shared" si="0"/>
        <v/>
      </c>
      <c r="H11" s="43"/>
    </row>
    <row r="12" spans="2:8" ht="26.4" x14ac:dyDescent="0.25">
      <c r="B12" s="71" t="s">
        <v>394</v>
      </c>
      <c r="C12" s="20" t="s">
        <v>740</v>
      </c>
      <c r="D12" s="22" t="s">
        <v>70</v>
      </c>
      <c r="E12" s="22">
        <v>5</v>
      </c>
      <c r="F12" s="42"/>
      <c r="G12" s="17">
        <f t="shared" si="0"/>
        <v>0</v>
      </c>
      <c r="H12" s="43"/>
    </row>
    <row r="13" spans="2:8" x14ac:dyDescent="0.25">
      <c r="B13" s="51"/>
      <c r="C13" s="14"/>
      <c r="D13" s="22"/>
      <c r="E13" s="22"/>
      <c r="F13" s="42"/>
      <c r="G13" s="17" t="str">
        <f t="shared" si="0"/>
        <v/>
      </c>
      <c r="H13" s="43"/>
    </row>
    <row r="14" spans="2:8" x14ac:dyDescent="0.25">
      <c r="B14" s="71" t="s">
        <v>396</v>
      </c>
      <c r="C14" s="20" t="s">
        <v>397</v>
      </c>
      <c r="D14" s="22"/>
      <c r="E14" s="23"/>
      <c r="F14" s="24"/>
      <c r="G14" s="17" t="str">
        <f t="shared" si="0"/>
        <v/>
      </c>
      <c r="H14" s="44"/>
    </row>
    <row r="15" spans="2:8" x14ac:dyDescent="0.25">
      <c r="B15" s="51"/>
      <c r="C15" s="14"/>
      <c r="D15" s="22"/>
      <c r="E15" s="23"/>
      <c r="F15" s="24"/>
      <c r="G15" s="17" t="str">
        <f t="shared" si="0"/>
        <v/>
      </c>
      <c r="H15" s="44"/>
    </row>
    <row r="16" spans="2:8" ht="26.4" x14ac:dyDescent="0.25">
      <c r="B16" s="51" t="s">
        <v>395</v>
      </c>
      <c r="C16" s="14" t="s">
        <v>651</v>
      </c>
      <c r="D16" s="22"/>
      <c r="E16" s="23"/>
      <c r="F16" s="24"/>
      <c r="G16" s="17" t="str">
        <f t="shared" si="0"/>
        <v/>
      </c>
      <c r="H16" s="44"/>
    </row>
    <row r="17" spans="2:9" x14ac:dyDescent="0.25">
      <c r="B17" s="51"/>
      <c r="C17" s="14"/>
      <c r="D17" s="22"/>
      <c r="E17" s="23"/>
      <c r="F17" s="24"/>
      <c r="G17" s="17" t="str">
        <f t="shared" si="0"/>
        <v/>
      </c>
      <c r="H17" s="44"/>
    </row>
    <row r="18" spans="2:9" ht="26.4" x14ac:dyDescent="0.25">
      <c r="B18" s="51" t="s">
        <v>75</v>
      </c>
      <c r="C18" s="14" t="s">
        <v>741</v>
      </c>
      <c r="D18" s="22" t="s">
        <v>45</v>
      </c>
      <c r="E18" s="23">
        <v>10000</v>
      </c>
      <c r="F18" s="24"/>
      <c r="G18" s="17">
        <f t="shared" si="0"/>
        <v>0</v>
      </c>
      <c r="H18" s="44"/>
    </row>
    <row r="19" spans="2:9" x14ac:dyDescent="0.25">
      <c r="B19" s="51"/>
      <c r="C19" s="14"/>
      <c r="D19" s="22"/>
      <c r="E19" s="23"/>
      <c r="F19" s="24"/>
      <c r="G19" s="17" t="str">
        <f t="shared" si="0"/>
        <v/>
      </c>
      <c r="H19" s="44"/>
    </row>
    <row r="20" spans="2:9" ht="26.4" x14ac:dyDescent="0.25">
      <c r="B20" s="51" t="s">
        <v>100</v>
      </c>
      <c r="C20" s="14" t="s">
        <v>788</v>
      </c>
      <c r="D20" s="22" t="s">
        <v>549</v>
      </c>
      <c r="E20" s="23">
        <v>7150</v>
      </c>
      <c r="F20" s="42"/>
      <c r="G20" s="17">
        <f t="shared" si="0"/>
        <v>0</v>
      </c>
      <c r="I20" s="43"/>
    </row>
    <row r="21" spans="2:9" x14ac:dyDescent="0.25">
      <c r="B21" s="51"/>
      <c r="C21" s="14"/>
      <c r="D21" s="22"/>
      <c r="E21" s="23"/>
      <c r="F21" s="42"/>
      <c r="G21" s="17" t="str">
        <f t="shared" si="0"/>
        <v/>
      </c>
      <c r="I21" s="43"/>
    </row>
    <row r="22" spans="2:9" x14ac:dyDescent="0.25">
      <c r="B22" s="51"/>
      <c r="C22" s="14"/>
      <c r="D22" s="22"/>
      <c r="E22" s="176"/>
      <c r="F22" s="203"/>
      <c r="G22" s="179" t="str">
        <f t="shared" si="0"/>
        <v/>
      </c>
    </row>
    <row r="23" spans="2:9" ht="26.4" x14ac:dyDescent="0.25">
      <c r="B23" s="51" t="s">
        <v>399</v>
      </c>
      <c r="C23" s="14" t="s">
        <v>672</v>
      </c>
      <c r="D23" s="22" t="s">
        <v>549</v>
      </c>
      <c r="E23" s="176">
        <v>4500</v>
      </c>
      <c r="F23" s="47"/>
      <c r="G23" s="179">
        <f t="shared" si="0"/>
        <v>0</v>
      </c>
    </row>
    <row r="24" spans="2:9" x14ac:dyDescent="0.25">
      <c r="B24" s="51"/>
      <c r="C24" s="14"/>
      <c r="D24" s="22"/>
      <c r="E24" s="176"/>
      <c r="F24" s="49"/>
      <c r="G24" s="179"/>
      <c r="H24" s="204"/>
    </row>
    <row r="25" spans="2:9" ht="39.6" x14ac:dyDescent="0.25">
      <c r="B25" s="51" t="s">
        <v>400</v>
      </c>
      <c r="C25" s="14" t="s">
        <v>673</v>
      </c>
      <c r="D25" s="22" t="s">
        <v>549</v>
      </c>
      <c r="E25" s="22">
        <v>4500</v>
      </c>
      <c r="F25" s="49"/>
      <c r="G25" s="17">
        <f>IF(D25="","",E25*F25)</f>
        <v>0</v>
      </c>
      <c r="H25" s="43"/>
    </row>
    <row r="26" spans="2:9" x14ac:dyDescent="0.25">
      <c r="B26" s="51"/>
      <c r="C26" s="14"/>
      <c r="D26" s="22"/>
      <c r="E26" s="22"/>
      <c r="F26" s="49"/>
      <c r="G26" s="17"/>
      <c r="H26" s="43"/>
    </row>
    <row r="27" spans="2:9" ht="39.6" x14ac:dyDescent="0.25">
      <c r="B27" s="51" t="s">
        <v>685</v>
      </c>
      <c r="C27" s="14" t="s">
        <v>674</v>
      </c>
      <c r="D27" s="22" t="s">
        <v>549</v>
      </c>
      <c r="E27" s="22">
        <v>500</v>
      </c>
      <c r="F27" s="49"/>
      <c r="G27" s="17">
        <f t="shared" ref="G27:G32" si="1">IF(D27="","",E27*F27)</f>
        <v>0</v>
      </c>
      <c r="H27" s="43"/>
    </row>
    <row r="28" spans="2:9" x14ac:dyDescent="0.25">
      <c r="B28" s="51"/>
      <c r="C28" s="14"/>
      <c r="D28" s="22"/>
      <c r="E28" s="22"/>
      <c r="F28" s="40"/>
      <c r="G28" s="17" t="str">
        <f t="shared" si="1"/>
        <v/>
      </c>
      <c r="H28" s="43"/>
    </row>
    <row r="29" spans="2:9" ht="26.4" x14ac:dyDescent="0.25">
      <c r="B29" s="51" t="s">
        <v>401</v>
      </c>
      <c r="C29" s="14" t="s">
        <v>402</v>
      </c>
      <c r="D29" s="22"/>
      <c r="E29" s="22"/>
      <c r="F29" s="40"/>
      <c r="G29" s="17" t="str">
        <f t="shared" si="1"/>
        <v/>
      </c>
      <c r="H29" s="43"/>
    </row>
    <row r="30" spans="2:9" x14ac:dyDescent="0.25">
      <c r="B30" s="51"/>
      <c r="C30" s="14"/>
      <c r="D30" s="22"/>
      <c r="E30" s="22"/>
      <c r="F30" s="40"/>
      <c r="G30" s="17" t="str">
        <f t="shared" si="1"/>
        <v/>
      </c>
      <c r="H30" s="43"/>
    </row>
    <row r="31" spans="2:9" ht="15.6" x14ac:dyDescent="0.25">
      <c r="B31" s="51" t="s">
        <v>100</v>
      </c>
      <c r="C31" s="14" t="s">
        <v>789</v>
      </c>
      <c r="D31" s="22" t="s">
        <v>549</v>
      </c>
      <c r="E31" s="22">
        <v>300</v>
      </c>
      <c r="F31" s="40"/>
      <c r="G31" s="17">
        <f t="shared" si="1"/>
        <v>0</v>
      </c>
      <c r="H31" s="43"/>
    </row>
    <row r="32" spans="2:9" x14ac:dyDescent="0.25">
      <c r="B32" s="51"/>
      <c r="C32" s="14"/>
      <c r="D32" s="22"/>
      <c r="E32" s="22"/>
      <c r="F32" s="40"/>
      <c r="G32" s="17" t="str">
        <f t="shared" si="1"/>
        <v/>
      </c>
      <c r="H32" s="43"/>
    </row>
    <row r="33" spans="2:8" x14ac:dyDescent="0.25">
      <c r="B33" s="51"/>
      <c r="C33" s="14"/>
      <c r="D33" s="22"/>
      <c r="E33" s="22"/>
      <c r="F33" s="49"/>
      <c r="G33" s="179"/>
      <c r="H33" s="43"/>
    </row>
    <row r="34" spans="2:8" x14ac:dyDescent="0.25">
      <c r="B34" s="51"/>
      <c r="C34" s="14"/>
      <c r="D34" s="22"/>
      <c r="E34" s="22"/>
      <c r="F34" s="49"/>
      <c r="G34" s="179"/>
      <c r="H34" s="43"/>
    </row>
    <row r="35" spans="2:8" x14ac:dyDescent="0.25">
      <c r="B35" s="51"/>
      <c r="C35" s="14"/>
      <c r="D35" s="22"/>
      <c r="E35" s="22"/>
      <c r="F35" s="49"/>
      <c r="G35" s="179"/>
      <c r="H35" s="43"/>
    </row>
    <row r="36" spans="2:8" x14ac:dyDescent="0.25">
      <c r="B36" s="51"/>
      <c r="C36" s="14"/>
      <c r="D36" s="22"/>
      <c r="E36" s="22"/>
      <c r="F36" s="49"/>
      <c r="G36" s="179"/>
      <c r="H36" s="43"/>
    </row>
    <row r="37" spans="2:8" x14ac:dyDescent="0.25">
      <c r="B37" s="51"/>
      <c r="C37" s="14"/>
      <c r="D37" s="22"/>
      <c r="E37" s="22"/>
      <c r="F37" s="49"/>
      <c r="G37" s="179"/>
      <c r="H37" s="43"/>
    </row>
    <row r="38" spans="2:8" x14ac:dyDescent="0.25">
      <c r="B38" s="51"/>
      <c r="C38" s="14"/>
      <c r="D38" s="22"/>
      <c r="E38" s="22"/>
      <c r="F38" s="49"/>
      <c r="G38" s="179"/>
      <c r="H38" s="43"/>
    </row>
    <row r="39" spans="2:8" x14ac:dyDescent="0.25">
      <c r="B39" s="51"/>
      <c r="C39" s="14"/>
      <c r="D39" s="22"/>
      <c r="E39" s="22"/>
      <c r="F39" s="49"/>
      <c r="G39" s="179"/>
      <c r="H39" s="43"/>
    </row>
    <row r="40" spans="2:8" x14ac:dyDescent="0.25">
      <c r="B40" s="51"/>
      <c r="C40" s="14"/>
      <c r="D40" s="22"/>
      <c r="E40" s="22"/>
      <c r="F40" s="49"/>
      <c r="G40" s="179"/>
      <c r="H40" s="43"/>
    </row>
    <row r="41" spans="2:8" x14ac:dyDescent="0.25">
      <c r="B41" s="51"/>
      <c r="C41" s="14"/>
      <c r="D41" s="22"/>
      <c r="E41" s="22"/>
      <c r="F41" s="49"/>
      <c r="G41" s="179"/>
      <c r="H41" s="43"/>
    </row>
    <row r="42" spans="2:8" x14ac:dyDescent="0.25">
      <c r="B42" s="51"/>
      <c r="C42" s="14"/>
      <c r="D42" s="22"/>
      <c r="E42" s="22"/>
      <c r="F42" s="40"/>
      <c r="G42" s="17"/>
      <c r="H42" s="43"/>
    </row>
    <row r="43" spans="2:8" x14ac:dyDescent="0.25">
      <c r="B43" s="51"/>
      <c r="C43" s="14"/>
      <c r="D43" s="22"/>
      <c r="E43" s="22"/>
      <c r="F43" s="40"/>
      <c r="G43" s="17"/>
      <c r="H43" s="43"/>
    </row>
    <row r="44" spans="2:8" x14ac:dyDescent="0.25">
      <c r="B44" s="51"/>
      <c r="C44" s="14"/>
      <c r="D44" s="22"/>
      <c r="E44" s="22"/>
      <c r="F44" s="40"/>
      <c r="G44" s="17"/>
      <c r="H44" s="43"/>
    </row>
    <row r="45" spans="2:8" x14ac:dyDescent="0.25">
      <c r="B45" s="51"/>
      <c r="C45" s="14"/>
      <c r="D45" s="22"/>
      <c r="E45" s="22"/>
      <c r="F45" s="40"/>
      <c r="G45" s="17"/>
      <c r="H45" s="43"/>
    </row>
    <row r="46" spans="2:8" x14ac:dyDescent="0.25">
      <c r="B46" s="51"/>
      <c r="C46" s="14"/>
      <c r="D46" s="22"/>
      <c r="E46" s="22"/>
      <c r="F46" s="40"/>
      <c r="G46" s="17"/>
      <c r="H46" s="43"/>
    </row>
    <row r="47" spans="2:8" x14ac:dyDescent="0.25">
      <c r="B47" s="51"/>
      <c r="C47" s="14"/>
      <c r="D47" s="22"/>
      <c r="E47" s="22"/>
      <c r="F47" s="40"/>
      <c r="G47" s="17"/>
      <c r="H47" s="43"/>
    </row>
    <row r="48" spans="2:8" x14ac:dyDescent="0.25">
      <c r="B48" s="51"/>
      <c r="C48" s="14"/>
      <c r="D48" s="22"/>
      <c r="E48" s="22"/>
      <c r="F48" s="40"/>
      <c r="G48" s="17"/>
      <c r="H48" s="43"/>
    </row>
    <row r="49" spans="2:8" x14ac:dyDescent="0.25">
      <c r="B49" s="51"/>
      <c r="C49" s="14"/>
      <c r="D49" s="22"/>
      <c r="E49" s="22"/>
      <c r="F49" s="40"/>
      <c r="G49" s="17"/>
      <c r="H49" s="43"/>
    </row>
    <row r="50" spans="2:8" x14ac:dyDescent="0.25">
      <c r="B50" s="51"/>
      <c r="C50" s="14"/>
      <c r="D50" s="22"/>
      <c r="E50" s="22"/>
      <c r="F50" s="40"/>
      <c r="G50" s="17"/>
      <c r="H50" s="43"/>
    </row>
    <row r="51" spans="2:8" x14ac:dyDescent="0.25">
      <c r="B51" s="51"/>
      <c r="C51" s="14"/>
      <c r="D51" s="22"/>
      <c r="E51" s="22"/>
      <c r="F51" s="40"/>
      <c r="G51" s="17"/>
      <c r="H51" s="43"/>
    </row>
    <row r="52" spans="2:8" x14ac:dyDescent="0.25">
      <c r="B52" s="51"/>
      <c r="C52" s="14"/>
      <c r="D52" s="22"/>
      <c r="E52" s="22"/>
      <c r="F52" s="40"/>
      <c r="G52" s="17"/>
      <c r="H52" s="43"/>
    </row>
    <row r="53" spans="2:8" x14ac:dyDescent="0.25">
      <c r="B53" s="51"/>
      <c r="C53" s="14"/>
      <c r="D53" s="22"/>
      <c r="E53" s="22"/>
      <c r="F53" s="40"/>
      <c r="G53" s="17"/>
      <c r="H53" s="43"/>
    </row>
    <row r="54" spans="2:8" x14ac:dyDescent="0.25">
      <c r="B54" s="51"/>
      <c r="C54" s="14"/>
      <c r="D54" s="22"/>
      <c r="E54" s="22"/>
      <c r="F54" s="40"/>
      <c r="G54" s="17"/>
      <c r="H54" s="43"/>
    </row>
    <row r="55" spans="2:8" x14ac:dyDescent="0.25">
      <c r="B55" s="51"/>
      <c r="C55" s="14"/>
      <c r="D55" s="22"/>
      <c r="E55" s="22"/>
      <c r="F55" s="40"/>
      <c r="G55" s="17"/>
      <c r="H55" s="43"/>
    </row>
    <row r="56" spans="2:8" x14ac:dyDescent="0.25">
      <c r="B56" s="51"/>
      <c r="C56" s="14"/>
      <c r="D56" s="22"/>
      <c r="E56" s="22"/>
      <c r="F56" s="40"/>
      <c r="G56" s="17"/>
      <c r="H56" s="43"/>
    </row>
    <row r="57" spans="2:8" x14ac:dyDescent="0.25">
      <c r="B57" s="51"/>
      <c r="C57" s="14"/>
      <c r="D57" s="22"/>
      <c r="E57" s="22"/>
      <c r="F57" s="40"/>
      <c r="G57" s="17"/>
      <c r="H57" s="43"/>
    </row>
    <row r="58" spans="2:8" x14ac:dyDescent="0.25">
      <c r="B58" s="51"/>
      <c r="C58" s="14"/>
      <c r="D58" s="22"/>
      <c r="E58" s="22"/>
      <c r="F58" s="40"/>
      <c r="G58" s="17" t="str">
        <f>IF(D58="","",E58*F58)</f>
        <v/>
      </c>
      <c r="H58" s="43"/>
    </row>
    <row r="59" spans="2:8" s="30" customFormat="1" ht="24.9" customHeight="1" x14ac:dyDescent="0.25">
      <c r="B59" s="82" t="str">
        <f>$B$10</f>
        <v>C5.3</v>
      </c>
      <c r="C59" s="32" t="s">
        <v>609</v>
      </c>
      <c r="D59" s="33"/>
      <c r="E59" s="34"/>
      <c r="F59" s="33"/>
      <c r="G59" s="35">
        <f>SUM(G12:G58)</f>
        <v>0</v>
      </c>
      <c r="H59" s="36"/>
    </row>
  </sheetData>
  <mergeCells count="4">
    <mergeCell ref="E1:G1"/>
    <mergeCell ref="B5:F7"/>
    <mergeCell ref="G4:G7"/>
    <mergeCell ref="B4:F4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0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rgb="FFFFFF00"/>
    <pageSetUpPr fitToPage="1"/>
  </sheetPr>
  <dimension ref="B1:H41"/>
  <sheetViews>
    <sheetView view="pageBreakPreview" zoomScale="70" zoomScaleNormal="125" zoomScaleSheetLayoutView="70" zoomScalePageLayoutView="125" workbookViewId="0">
      <selection activeCell="K33" sqref="K33"/>
    </sheetView>
  </sheetViews>
  <sheetFormatPr defaultColWidth="6.88671875" defaultRowHeight="13.2" x14ac:dyDescent="0.25"/>
  <cols>
    <col min="1" max="1" width="0.88671875" style="1" customWidth="1"/>
    <col min="2" max="2" width="11.6640625" style="74" customWidth="1"/>
    <col min="3" max="3" width="45.6640625" style="54" customWidth="1"/>
    <col min="4" max="4" width="13.6640625" style="4" customWidth="1"/>
    <col min="5" max="5" width="15.6640625" style="4" customWidth="1"/>
    <col min="6" max="6" width="15.6640625" style="1" customWidth="1"/>
    <col min="7" max="7" width="15.6640625" style="5" customWidth="1"/>
    <col min="8" max="8" width="0.88671875" style="5" customWidth="1"/>
    <col min="9" max="16384" width="6.88671875" style="1"/>
  </cols>
  <sheetData>
    <row r="1" spans="2:8" x14ac:dyDescent="0.25">
      <c r="B1" s="30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8" x14ac:dyDescent="0.25">
      <c r="B2" s="87" t="str">
        <f>Client2</f>
        <v>Department of Transport</v>
      </c>
    </row>
    <row r="3" spans="2:8" x14ac:dyDescent="0.25">
      <c r="B3" s="77"/>
      <c r="C3" s="89"/>
      <c r="D3" s="76"/>
      <c r="E3" s="76"/>
      <c r="F3" s="77"/>
      <c r="G3" s="88"/>
    </row>
    <row r="4" spans="2:8" x14ac:dyDescent="0.25">
      <c r="B4" s="264" t="s">
        <v>8</v>
      </c>
      <c r="C4" s="265"/>
      <c r="D4" s="265"/>
      <c r="E4" s="265"/>
      <c r="F4" s="265"/>
      <c r="G4" s="271" t="str">
        <f>"CHAPTER "&amp;B10</f>
        <v>CHAPTER C5.4</v>
      </c>
      <c r="H4" s="6"/>
    </row>
    <row r="5" spans="2:8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2"/>
      <c r="H5" s="8"/>
    </row>
    <row r="6" spans="2:8" ht="12.75" customHeight="1" x14ac:dyDescent="0.25">
      <c r="B6" s="267"/>
      <c r="C6" s="268"/>
      <c r="D6" s="268"/>
      <c r="E6" s="268"/>
      <c r="F6" s="268"/>
      <c r="G6" s="272"/>
      <c r="H6" s="8"/>
    </row>
    <row r="7" spans="2:8" ht="7.5" customHeight="1" x14ac:dyDescent="0.25">
      <c r="B7" s="269"/>
      <c r="C7" s="270"/>
      <c r="D7" s="270"/>
      <c r="E7" s="270"/>
      <c r="F7" s="270"/>
      <c r="G7" s="273"/>
      <c r="H7" s="8"/>
    </row>
    <row r="8" spans="2:8" s="9" customFormat="1" ht="24.9" customHeight="1" x14ac:dyDescent="0.25">
      <c r="B8" s="72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51"/>
      <c r="C9" s="14"/>
      <c r="D9" s="15"/>
      <c r="E9" s="15"/>
      <c r="F9" s="16"/>
      <c r="G9" s="17" t="str">
        <f t="shared" ref="G9:G21" si="0">IF(D9="","",E9*F9)</f>
        <v/>
      </c>
      <c r="H9" s="18"/>
    </row>
    <row r="10" spans="2:8" x14ac:dyDescent="0.25">
      <c r="B10" s="71" t="s">
        <v>403</v>
      </c>
      <c r="C10" s="20" t="s">
        <v>404</v>
      </c>
      <c r="D10" s="22"/>
      <c r="E10" s="22"/>
      <c r="F10" s="42"/>
      <c r="G10" s="17" t="str">
        <f t="shared" si="0"/>
        <v/>
      </c>
      <c r="H10" s="43"/>
    </row>
    <row r="11" spans="2:8" x14ac:dyDescent="0.25">
      <c r="B11" s="51"/>
      <c r="C11" s="14"/>
      <c r="D11" s="22"/>
      <c r="E11" s="22"/>
      <c r="F11" s="42"/>
      <c r="G11" s="17" t="str">
        <f t="shared" si="0"/>
        <v/>
      </c>
      <c r="H11" s="43"/>
    </row>
    <row r="12" spans="2:8" x14ac:dyDescent="0.25">
      <c r="B12" s="51" t="s">
        <v>405</v>
      </c>
      <c r="C12" s="14" t="s">
        <v>406</v>
      </c>
      <c r="D12" s="119"/>
      <c r="E12" s="120"/>
      <c r="F12" s="24"/>
      <c r="G12" s="17" t="str">
        <f t="shared" si="0"/>
        <v/>
      </c>
      <c r="H12" s="44"/>
    </row>
    <row r="13" spans="2:8" x14ac:dyDescent="0.25">
      <c r="B13" s="51"/>
      <c r="C13" s="14"/>
      <c r="D13" s="119"/>
      <c r="E13" s="120"/>
      <c r="F13" s="42"/>
      <c r="G13" s="17" t="str">
        <f t="shared" si="0"/>
        <v/>
      </c>
      <c r="H13" s="43"/>
    </row>
    <row r="14" spans="2:8" ht="26.4" x14ac:dyDescent="0.25">
      <c r="B14" s="51" t="s">
        <v>407</v>
      </c>
      <c r="C14" s="14" t="s">
        <v>408</v>
      </c>
      <c r="D14" s="22" t="s">
        <v>45</v>
      </c>
      <c r="E14" s="23">
        <v>4500</v>
      </c>
      <c r="F14" s="187"/>
      <c r="G14" s="17">
        <f t="shared" si="0"/>
        <v>0</v>
      </c>
      <c r="H14" s="43"/>
    </row>
    <row r="15" spans="2:8" x14ac:dyDescent="0.25">
      <c r="B15" s="118"/>
      <c r="C15" s="121"/>
      <c r="D15" s="119"/>
      <c r="E15" s="120"/>
      <c r="F15" s="45"/>
      <c r="G15" s="17" t="str">
        <f t="shared" si="0"/>
        <v/>
      </c>
      <c r="H15" s="43"/>
    </row>
    <row r="16" spans="2:8" x14ac:dyDescent="0.25">
      <c r="B16" s="51" t="s">
        <v>409</v>
      </c>
      <c r="C16" s="14" t="s">
        <v>410</v>
      </c>
      <c r="D16" s="22"/>
      <c r="E16" s="23"/>
      <c r="F16" s="47"/>
      <c r="G16" s="17" t="str">
        <f t="shared" si="0"/>
        <v/>
      </c>
    </row>
    <row r="17" spans="2:8" x14ac:dyDescent="0.25">
      <c r="B17" s="51"/>
      <c r="C17" s="14"/>
      <c r="D17" s="22"/>
      <c r="E17" s="23"/>
      <c r="F17" s="42"/>
      <c r="G17" s="17" t="str">
        <f t="shared" si="0"/>
        <v/>
      </c>
      <c r="H17" s="43"/>
    </row>
    <row r="18" spans="2:8" ht="26.4" x14ac:dyDescent="0.25">
      <c r="B18" s="51" t="s">
        <v>411</v>
      </c>
      <c r="C18" s="14" t="s">
        <v>412</v>
      </c>
      <c r="D18" s="22"/>
      <c r="E18" s="23"/>
      <c r="F18" s="42"/>
      <c r="G18" s="17" t="str">
        <f t="shared" si="0"/>
        <v/>
      </c>
      <c r="H18" s="43"/>
    </row>
    <row r="19" spans="2:8" x14ac:dyDescent="0.25">
      <c r="B19" s="51"/>
      <c r="C19" s="14"/>
      <c r="D19" s="22"/>
      <c r="E19" s="23"/>
      <c r="F19" s="40"/>
      <c r="G19" s="17" t="str">
        <f t="shared" si="0"/>
        <v/>
      </c>
      <c r="H19" s="44"/>
    </row>
    <row r="20" spans="2:8" x14ac:dyDescent="0.25">
      <c r="B20" s="51" t="s">
        <v>77</v>
      </c>
      <c r="C20" s="14" t="s">
        <v>670</v>
      </c>
      <c r="D20" s="22" t="s">
        <v>7</v>
      </c>
      <c r="E20" s="23">
        <v>550</v>
      </c>
      <c r="F20" s="49"/>
      <c r="G20" s="17">
        <f t="shared" si="0"/>
        <v>0</v>
      </c>
      <c r="H20" s="44"/>
    </row>
    <row r="21" spans="2:8" x14ac:dyDescent="0.25">
      <c r="B21" s="51"/>
      <c r="C21" s="14"/>
      <c r="D21" s="22"/>
      <c r="E21" s="23"/>
      <c r="F21" s="40"/>
      <c r="G21" s="17" t="str">
        <f t="shared" si="0"/>
        <v/>
      </c>
      <c r="H21" s="44"/>
    </row>
    <row r="22" spans="2:8" x14ac:dyDescent="0.25">
      <c r="B22" s="51"/>
      <c r="C22" s="14"/>
      <c r="D22" s="22"/>
      <c r="E22" s="22"/>
      <c r="F22" s="40"/>
      <c r="G22" s="17"/>
      <c r="H22" s="43"/>
    </row>
    <row r="23" spans="2:8" x14ac:dyDescent="0.25">
      <c r="B23" s="51" t="s">
        <v>413</v>
      </c>
      <c r="C23" s="14" t="s">
        <v>414</v>
      </c>
      <c r="D23" s="22" t="s">
        <v>506</v>
      </c>
      <c r="E23" s="22">
        <v>1200</v>
      </c>
      <c r="F23" s="49"/>
      <c r="G23" s="179">
        <f>IF(D23="","",E23*F23)</f>
        <v>0</v>
      </c>
      <c r="H23" s="43"/>
    </row>
    <row r="24" spans="2:8" x14ac:dyDescent="0.25">
      <c r="B24" s="51"/>
      <c r="C24" s="28"/>
      <c r="D24" s="22"/>
      <c r="E24" s="22"/>
      <c r="F24" s="49"/>
      <c r="G24" s="179" t="str">
        <f>IF(D24="","",E24*F24)</f>
        <v/>
      </c>
      <c r="H24" s="43"/>
    </row>
    <row r="25" spans="2:8" ht="15.6" x14ac:dyDescent="0.25">
      <c r="B25" s="51" t="s">
        <v>415</v>
      </c>
      <c r="C25" s="28" t="s">
        <v>416</v>
      </c>
      <c r="D25" s="22" t="s">
        <v>122</v>
      </c>
      <c r="E25" s="22">
        <v>28600</v>
      </c>
      <c r="F25" s="49"/>
      <c r="G25" s="179">
        <f>IF(D25="","",E25*F25)</f>
        <v>0</v>
      </c>
      <c r="H25" s="43"/>
    </row>
    <row r="26" spans="2:8" x14ac:dyDescent="0.25">
      <c r="B26" s="51"/>
      <c r="C26" s="28"/>
      <c r="D26" s="22"/>
      <c r="E26" s="22"/>
      <c r="F26" s="49"/>
      <c r="G26" s="179" t="str">
        <f>IF(D26="","",E26*F26)</f>
        <v/>
      </c>
      <c r="H26" s="43"/>
    </row>
    <row r="27" spans="2:8" ht="15.6" x14ac:dyDescent="0.25">
      <c r="B27" s="51" t="s">
        <v>417</v>
      </c>
      <c r="C27" s="14" t="s">
        <v>418</v>
      </c>
      <c r="D27" s="22" t="s">
        <v>45</v>
      </c>
      <c r="E27" s="22">
        <v>300</v>
      </c>
      <c r="F27" s="49"/>
      <c r="G27" s="179">
        <f>IF(D27="","",E27*F27)</f>
        <v>0</v>
      </c>
      <c r="H27" s="43"/>
    </row>
    <row r="28" spans="2:8" x14ac:dyDescent="0.25">
      <c r="B28" s="81"/>
      <c r="C28" s="14"/>
      <c r="D28" s="22"/>
      <c r="E28" s="22"/>
      <c r="F28" s="49"/>
      <c r="G28" s="17"/>
      <c r="H28" s="43"/>
    </row>
    <row r="29" spans="2:8" x14ac:dyDescent="0.25">
      <c r="B29" s="51"/>
      <c r="C29" s="14"/>
      <c r="D29" s="22"/>
      <c r="E29" s="22"/>
      <c r="F29" s="40"/>
      <c r="G29" s="17"/>
      <c r="H29" s="43"/>
    </row>
    <row r="30" spans="2:8" x14ac:dyDescent="0.25">
      <c r="B30" s="51"/>
      <c r="C30" s="14"/>
      <c r="D30" s="22"/>
      <c r="E30" s="22"/>
      <c r="F30" s="40"/>
      <c r="G30" s="17"/>
      <c r="H30" s="43"/>
    </row>
    <row r="31" spans="2:8" x14ac:dyDescent="0.25">
      <c r="B31" s="51"/>
      <c r="C31" s="14"/>
      <c r="D31" s="22"/>
      <c r="E31" s="22"/>
      <c r="F31" s="40"/>
      <c r="G31" s="17"/>
      <c r="H31" s="43"/>
    </row>
    <row r="32" spans="2:8" x14ac:dyDescent="0.25">
      <c r="B32" s="51"/>
      <c r="C32" s="14"/>
      <c r="D32" s="22"/>
      <c r="E32" s="22"/>
      <c r="F32" s="40"/>
      <c r="G32" s="17"/>
      <c r="H32" s="43"/>
    </row>
    <row r="33" spans="2:8" x14ac:dyDescent="0.25">
      <c r="B33" s="51"/>
      <c r="C33" s="14"/>
      <c r="D33" s="22"/>
      <c r="E33" s="22"/>
      <c r="F33" s="40"/>
      <c r="G33" s="17"/>
      <c r="H33" s="43"/>
    </row>
    <row r="34" spans="2:8" x14ac:dyDescent="0.25">
      <c r="B34" s="51"/>
      <c r="C34" s="14"/>
      <c r="D34" s="22"/>
      <c r="E34" s="22"/>
      <c r="F34" s="40"/>
      <c r="G34" s="17"/>
      <c r="H34" s="43"/>
    </row>
    <row r="35" spans="2:8" x14ac:dyDescent="0.25">
      <c r="B35" s="51"/>
      <c r="C35" s="14"/>
      <c r="D35" s="22"/>
      <c r="E35" s="22"/>
      <c r="F35" s="40"/>
      <c r="G35" s="17"/>
      <c r="H35" s="43"/>
    </row>
    <row r="36" spans="2:8" x14ac:dyDescent="0.25">
      <c r="B36" s="51"/>
      <c r="C36" s="14"/>
      <c r="D36" s="22"/>
      <c r="E36" s="22"/>
      <c r="F36" s="40"/>
      <c r="G36" s="17"/>
      <c r="H36" s="43"/>
    </row>
    <row r="37" spans="2:8" x14ac:dyDescent="0.25">
      <c r="B37" s="51"/>
      <c r="C37" s="14"/>
      <c r="D37" s="22"/>
      <c r="E37" s="39"/>
      <c r="F37" s="40"/>
      <c r="G37" s="17"/>
    </row>
    <row r="38" spans="2:8" x14ac:dyDescent="0.25">
      <c r="B38" s="51"/>
      <c r="C38" s="14"/>
      <c r="D38" s="22"/>
      <c r="E38" s="39"/>
      <c r="F38" s="40"/>
      <c r="G38" s="17"/>
    </row>
    <row r="39" spans="2:8" x14ac:dyDescent="0.25">
      <c r="B39" s="51"/>
      <c r="C39" s="14"/>
      <c r="D39" s="22"/>
      <c r="E39" s="22"/>
      <c r="F39" s="40"/>
      <c r="G39" s="17"/>
      <c r="H39" s="43"/>
    </row>
    <row r="40" spans="2:8" x14ac:dyDescent="0.25">
      <c r="B40" s="51"/>
      <c r="C40" s="28"/>
      <c r="D40" s="39"/>
      <c r="E40" s="39"/>
      <c r="F40" s="40"/>
      <c r="G40" s="17" t="str">
        <f>IF(D40="","",E40*F40)</f>
        <v/>
      </c>
      <c r="H40" s="50"/>
    </row>
    <row r="41" spans="2:8" s="30" customFormat="1" ht="19.5" customHeight="1" x14ac:dyDescent="0.25">
      <c r="B41" s="102" t="str">
        <f>$B$10</f>
        <v>C5.4</v>
      </c>
      <c r="C41" s="32" t="s">
        <v>609</v>
      </c>
      <c r="D41" s="33"/>
      <c r="E41" s="34"/>
      <c r="F41" s="33"/>
      <c r="G41" s="35">
        <f>SUM(G9:G40)</f>
        <v>0</v>
      </c>
      <c r="H41" s="36"/>
    </row>
  </sheetData>
  <mergeCells count="4">
    <mergeCell ref="E1:G1"/>
    <mergeCell ref="B5:F7"/>
    <mergeCell ref="G4:G7"/>
    <mergeCell ref="B4:F4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9">
    <tabColor rgb="FFFFFF00"/>
    <pageSetUpPr fitToPage="1"/>
  </sheetPr>
  <dimension ref="B1:H46"/>
  <sheetViews>
    <sheetView view="pageBreakPreview" zoomScale="55" zoomScaleNormal="125" zoomScaleSheetLayoutView="55" zoomScalePageLayoutView="125" workbookViewId="0">
      <selection activeCell="C27" sqref="C27"/>
    </sheetView>
  </sheetViews>
  <sheetFormatPr defaultColWidth="8.88671875" defaultRowHeight="13.2" x14ac:dyDescent="0.25"/>
  <cols>
    <col min="1" max="1" width="0.88671875" style="1" customWidth="1"/>
    <col min="2" max="2" width="11.6640625" style="37" customWidth="1"/>
    <col min="3" max="3" width="45.6640625" style="3" customWidth="1"/>
    <col min="4" max="4" width="13.6640625" style="4" customWidth="1"/>
    <col min="5" max="5" width="15.6640625" style="4" customWidth="1"/>
    <col min="6" max="6" width="15.6640625" style="1" customWidth="1"/>
    <col min="7" max="7" width="15.6640625" style="5" customWidth="1"/>
    <col min="8" max="8" width="0.88671875" style="5" customWidth="1"/>
    <col min="9" max="16384" width="8.88671875" style="1"/>
  </cols>
  <sheetData>
    <row r="1" spans="2:8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8" x14ac:dyDescent="0.25">
      <c r="B2" s="86" t="str">
        <f>Client2</f>
        <v>Department of Transport</v>
      </c>
    </row>
    <row r="3" spans="2:8" x14ac:dyDescent="0.25">
      <c r="B3" s="3"/>
    </row>
    <row r="4" spans="2:8" ht="12.75" customHeight="1" x14ac:dyDescent="0.25">
      <c r="B4" s="264" t="s">
        <v>593</v>
      </c>
      <c r="C4" s="265"/>
      <c r="D4" s="265"/>
      <c r="E4" s="265"/>
      <c r="F4" s="265"/>
      <c r="G4" s="275" t="str">
        <f>"CHAPTER "&amp;B10</f>
        <v>CHAPTER C11.9</v>
      </c>
      <c r="H4" s="6"/>
    </row>
    <row r="5" spans="2:8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6"/>
      <c r="H5" s="8"/>
    </row>
    <row r="6" spans="2:8" ht="12.75" customHeight="1" x14ac:dyDescent="0.25">
      <c r="B6" s="267"/>
      <c r="C6" s="268"/>
      <c r="D6" s="268"/>
      <c r="E6" s="268"/>
      <c r="F6" s="268"/>
      <c r="G6" s="276"/>
      <c r="H6" s="8"/>
    </row>
    <row r="7" spans="2:8" s="9" customFormat="1" ht="7.5" customHeight="1" x14ac:dyDescent="0.25">
      <c r="B7" s="269"/>
      <c r="C7" s="270"/>
      <c r="D7" s="270"/>
      <c r="E7" s="270"/>
      <c r="F7" s="270"/>
      <c r="G7" s="277"/>
      <c r="H7" s="12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13"/>
      <c r="C9" s="14"/>
      <c r="D9" s="15"/>
      <c r="E9" s="15"/>
      <c r="F9" s="16"/>
      <c r="G9" s="25" t="str">
        <f t="shared" ref="G9:G19" si="0">IF(D9="","",E9*F9)</f>
        <v/>
      </c>
      <c r="H9" s="18"/>
    </row>
    <row r="10" spans="2:8" ht="26.4" x14ac:dyDescent="0.25">
      <c r="B10" s="71" t="s">
        <v>602</v>
      </c>
      <c r="C10" s="20" t="s">
        <v>601</v>
      </c>
      <c r="D10" s="15"/>
      <c r="E10" s="15"/>
      <c r="F10" s="16"/>
      <c r="G10" s="25" t="str">
        <f t="shared" si="0"/>
        <v/>
      </c>
      <c r="H10" s="18"/>
    </row>
    <row r="11" spans="2:8" x14ac:dyDescent="0.25">
      <c r="B11" s="51"/>
      <c r="C11" s="14"/>
      <c r="D11" s="15"/>
      <c r="E11" s="15"/>
      <c r="F11" s="16"/>
      <c r="G11" s="25" t="str">
        <f t="shared" si="0"/>
        <v/>
      </c>
      <c r="H11" s="18"/>
    </row>
    <row r="12" spans="2:8" x14ac:dyDescent="0.25">
      <c r="B12" s="60" t="s">
        <v>600</v>
      </c>
      <c r="C12" s="14" t="s">
        <v>599</v>
      </c>
      <c r="D12" s="15"/>
      <c r="E12" s="15"/>
      <c r="F12" s="16"/>
      <c r="G12" s="25" t="str">
        <f t="shared" si="0"/>
        <v/>
      </c>
      <c r="H12" s="18"/>
    </row>
    <row r="13" spans="2:8" x14ac:dyDescent="0.25">
      <c r="B13" s="60"/>
      <c r="C13" s="14"/>
      <c r="D13" s="15"/>
      <c r="E13" s="15"/>
      <c r="F13" s="16"/>
      <c r="G13" s="25" t="str">
        <f t="shared" si="0"/>
        <v/>
      </c>
      <c r="H13" s="18"/>
    </row>
    <row r="14" spans="2:8" x14ac:dyDescent="0.25">
      <c r="B14" s="51" t="s">
        <v>598</v>
      </c>
      <c r="C14" s="14" t="s">
        <v>597</v>
      </c>
      <c r="D14" s="22" t="s">
        <v>43</v>
      </c>
      <c r="E14" s="147">
        <v>3</v>
      </c>
      <c r="F14" s="150"/>
      <c r="G14" s="25">
        <f t="shared" si="0"/>
        <v>0</v>
      </c>
      <c r="H14" s="18"/>
    </row>
    <row r="15" spans="2:8" x14ac:dyDescent="0.25">
      <c r="B15" s="60"/>
      <c r="C15" s="14"/>
      <c r="D15" s="15"/>
      <c r="E15" s="147"/>
      <c r="F15" s="149"/>
      <c r="G15" s="25" t="str">
        <f t="shared" si="0"/>
        <v/>
      </c>
      <c r="H15" s="62"/>
    </row>
    <row r="16" spans="2:8" x14ac:dyDescent="0.25">
      <c r="B16" s="51" t="s">
        <v>596</v>
      </c>
      <c r="C16" s="28" t="s">
        <v>624</v>
      </c>
      <c r="D16" s="22"/>
      <c r="E16" s="147"/>
      <c r="F16" s="151"/>
      <c r="G16" s="25" t="str">
        <f t="shared" si="0"/>
        <v/>
      </c>
      <c r="H16" s="65"/>
    </row>
    <row r="17" spans="2:8" x14ac:dyDescent="0.25">
      <c r="B17" s="60"/>
      <c r="C17" s="27"/>
      <c r="D17" s="63"/>
      <c r="E17" s="147"/>
      <c r="F17" s="151"/>
      <c r="G17" s="25" t="str">
        <f t="shared" si="0"/>
        <v/>
      </c>
      <c r="H17" s="65"/>
    </row>
    <row r="18" spans="2:8" x14ac:dyDescent="0.25">
      <c r="B18" s="51" t="s">
        <v>595</v>
      </c>
      <c r="C18" s="14" t="s">
        <v>594</v>
      </c>
      <c r="D18" s="22" t="s">
        <v>43</v>
      </c>
      <c r="E18" s="147">
        <v>2</v>
      </c>
      <c r="F18" s="152"/>
      <c r="G18" s="25">
        <f t="shared" si="0"/>
        <v>0</v>
      </c>
      <c r="H18" s="65"/>
    </row>
    <row r="19" spans="2:8" x14ac:dyDescent="0.25">
      <c r="B19" s="60"/>
      <c r="C19" s="27"/>
      <c r="D19" s="63"/>
      <c r="E19" s="147"/>
      <c r="F19" s="151"/>
      <c r="G19" s="25" t="str">
        <f t="shared" si="0"/>
        <v/>
      </c>
      <c r="H19" s="65"/>
    </row>
    <row r="20" spans="2:8" x14ac:dyDescent="0.25">
      <c r="B20" s="51"/>
      <c r="C20" s="14"/>
      <c r="D20" s="22"/>
      <c r="E20" s="147"/>
      <c r="F20" s="150"/>
      <c r="G20" s="25"/>
      <c r="H20" s="65"/>
    </row>
    <row r="21" spans="2:8" x14ac:dyDescent="0.25">
      <c r="B21" s="51"/>
      <c r="C21" s="14"/>
      <c r="D21" s="22"/>
      <c r="E21" s="147"/>
      <c r="F21" s="150"/>
      <c r="G21" s="25"/>
      <c r="H21" s="65"/>
    </row>
    <row r="22" spans="2:8" x14ac:dyDescent="0.25">
      <c r="B22" s="51"/>
      <c r="C22" s="14"/>
      <c r="D22" s="22"/>
      <c r="E22" s="26"/>
      <c r="F22" s="150"/>
      <c r="G22" s="25" t="str">
        <f t="shared" ref="G22:G34" si="1">IF(D22="","",E22*F22)</f>
        <v/>
      </c>
      <c r="H22" s="65"/>
    </row>
    <row r="23" spans="2:8" x14ac:dyDescent="0.25">
      <c r="B23" s="51"/>
      <c r="C23" s="14"/>
      <c r="D23" s="22"/>
      <c r="E23" s="26"/>
      <c r="F23" s="150"/>
      <c r="G23" s="25" t="str">
        <f t="shared" si="1"/>
        <v/>
      </c>
      <c r="H23" s="65"/>
    </row>
    <row r="24" spans="2:8" x14ac:dyDescent="0.25">
      <c r="B24" s="51"/>
      <c r="C24" s="14"/>
      <c r="D24" s="22"/>
      <c r="E24" s="26"/>
      <c r="F24" s="150"/>
      <c r="G24" s="25" t="str">
        <f t="shared" si="1"/>
        <v/>
      </c>
      <c r="H24" s="65"/>
    </row>
    <row r="25" spans="2:8" x14ac:dyDescent="0.25">
      <c r="B25" s="51"/>
      <c r="C25" s="14"/>
      <c r="D25" s="22"/>
      <c r="E25" s="26"/>
      <c r="F25" s="150"/>
      <c r="G25" s="25" t="str">
        <f t="shared" si="1"/>
        <v/>
      </c>
      <c r="H25" s="65"/>
    </row>
    <row r="26" spans="2:8" x14ac:dyDescent="0.25">
      <c r="B26" s="51"/>
      <c r="C26" s="14"/>
      <c r="D26" s="22"/>
      <c r="E26" s="26"/>
      <c r="F26" s="150"/>
      <c r="G26" s="25" t="str">
        <f t="shared" si="1"/>
        <v/>
      </c>
      <c r="H26" s="65"/>
    </row>
    <row r="27" spans="2:8" x14ac:dyDescent="0.25">
      <c r="B27" s="51"/>
      <c r="C27" s="14"/>
      <c r="D27" s="22"/>
      <c r="E27" s="26"/>
      <c r="F27" s="150"/>
      <c r="G27" s="25" t="str">
        <f t="shared" si="1"/>
        <v/>
      </c>
      <c r="H27" s="65"/>
    </row>
    <row r="28" spans="2:8" x14ac:dyDescent="0.25">
      <c r="B28" s="51"/>
      <c r="C28" s="14"/>
      <c r="D28" s="22"/>
      <c r="E28" s="26"/>
      <c r="F28" s="150"/>
      <c r="G28" s="25" t="str">
        <f t="shared" si="1"/>
        <v/>
      </c>
      <c r="H28" s="65"/>
    </row>
    <row r="29" spans="2:8" x14ac:dyDescent="0.25">
      <c r="B29" s="51"/>
      <c r="C29" s="14"/>
      <c r="D29" s="22"/>
      <c r="E29" s="26"/>
      <c r="F29" s="61"/>
      <c r="G29" s="25" t="str">
        <f t="shared" si="1"/>
        <v/>
      </c>
      <c r="H29" s="65"/>
    </row>
    <row r="30" spans="2:8" x14ac:dyDescent="0.25">
      <c r="B30" s="51"/>
      <c r="C30" s="14"/>
      <c r="D30" s="22"/>
      <c r="E30" s="26"/>
      <c r="F30" s="61"/>
      <c r="G30" s="25" t="str">
        <f t="shared" si="1"/>
        <v/>
      </c>
      <c r="H30" s="65"/>
    </row>
    <row r="31" spans="2:8" x14ac:dyDescent="0.25">
      <c r="B31" s="51"/>
      <c r="C31" s="14"/>
      <c r="D31" s="22"/>
      <c r="E31" s="26"/>
      <c r="F31" s="61"/>
      <c r="G31" s="25" t="str">
        <f t="shared" si="1"/>
        <v/>
      </c>
      <c r="H31" s="65"/>
    </row>
    <row r="32" spans="2:8" x14ac:dyDescent="0.25">
      <c r="B32" s="51"/>
      <c r="C32" s="14"/>
      <c r="D32" s="22"/>
      <c r="E32" s="26"/>
      <c r="F32" s="61"/>
      <c r="G32" s="25" t="str">
        <f t="shared" si="1"/>
        <v/>
      </c>
      <c r="H32" s="65"/>
    </row>
    <row r="33" spans="2:8" x14ac:dyDescent="0.25">
      <c r="B33" s="51"/>
      <c r="C33" s="14"/>
      <c r="D33" s="22"/>
      <c r="E33" s="26"/>
      <c r="F33" s="61"/>
      <c r="G33" s="25" t="str">
        <f t="shared" si="1"/>
        <v/>
      </c>
      <c r="H33" s="65"/>
    </row>
    <row r="34" spans="2:8" x14ac:dyDescent="0.25">
      <c r="B34" s="51"/>
      <c r="C34" s="14"/>
      <c r="D34" s="22"/>
      <c r="E34" s="26"/>
      <c r="F34" s="61"/>
      <c r="G34" s="25" t="str">
        <f t="shared" si="1"/>
        <v/>
      </c>
      <c r="H34" s="65"/>
    </row>
    <row r="35" spans="2:8" x14ac:dyDescent="0.25">
      <c r="B35" s="51"/>
      <c r="C35" s="14"/>
      <c r="D35" s="22"/>
      <c r="E35" s="26"/>
      <c r="F35" s="61"/>
      <c r="G35" s="25" t="str">
        <f t="shared" ref="G35:G45" si="2">IF(D35="","",E35*F35)</f>
        <v/>
      </c>
      <c r="H35" s="65"/>
    </row>
    <row r="36" spans="2:8" x14ac:dyDescent="0.25">
      <c r="B36" s="51"/>
      <c r="C36" s="14"/>
      <c r="D36" s="22"/>
      <c r="E36" s="26"/>
      <c r="F36" s="61"/>
      <c r="G36" s="25" t="str">
        <f t="shared" si="2"/>
        <v/>
      </c>
      <c r="H36" s="65"/>
    </row>
    <row r="37" spans="2:8" x14ac:dyDescent="0.25">
      <c r="B37" s="51"/>
      <c r="C37" s="14"/>
      <c r="D37" s="22"/>
      <c r="E37" s="26"/>
      <c r="F37" s="61"/>
      <c r="G37" s="25" t="str">
        <f t="shared" si="2"/>
        <v/>
      </c>
      <c r="H37" s="65"/>
    </row>
    <row r="38" spans="2:8" x14ac:dyDescent="0.25">
      <c r="B38" s="51"/>
      <c r="C38" s="14"/>
      <c r="D38" s="22"/>
      <c r="E38" s="26"/>
      <c r="F38" s="61"/>
      <c r="G38" s="25" t="str">
        <f t="shared" si="2"/>
        <v/>
      </c>
      <c r="H38" s="65"/>
    </row>
    <row r="39" spans="2:8" x14ac:dyDescent="0.25">
      <c r="B39" s="51"/>
      <c r="C39" s="14"/>
      <c r="D39" s="22"/>
      <c r="E39" s="26"/>
      <c r="F39" s="61"/>
      <c r="G39" s="25" t="str">
        <f t="shared" si="2"/>
        <v/>
      </c>
      <c r="H39" s="65"/>
    </row>
    <row r="40" spans="2:8" x14ac:dyDescent="0.25">
      <c r="B40" s="51"/>
      <c r="C40" s="14"/>
      <c r="D40" s="22"/>
      <c r="E40" s="26"/>
      <c r="F40" s="61"/>
      <c r="G40" s="25" t="str">
        <f t="shared" si="2"/>
        <v/>
      </c>
      <c r="H40" s="65"/>
    </row>
    <row r="41" spans="2:8" x14ac:dyDescent="0.25">
      <c r="B41" s="51"/>
      <c r="C41" s="14"/>
      <c r="D41" s="22"/>
      <c r="E41" s="26"/>
      <c r="F41" s="61"/>
      <c r="G41" s="25" t="str">
        <f t="shared" si="2"/>
        <v/>
      </c>
      <c r="H41" s="65"/>
    </row>
    <row r="42" spans="2:8" x14ac:dyDescent="0.25">
      <c r="B42" s="51"/>
      <c r="C42" s="14"/>
      <c r="D42" s="22"/>
      <c r="E42" s="26"/>
      <c r="F42" s="61"/>
      <c r="G42" s="25" t="str">
        <f t="shared" si="2"/>
        <v/>
      </c>
      <c r="H42" s="65"/>
    </row>
    <row r="43" spans="2:8" x14ac:dyDescent="0.25">
      <c r="B43" s="51"/>
      <c r="C43" s="14"/>
      <c r="D43" s="22"/>
      <c r="E43" s="26"/>
      <c r="F43" s="61"/>
      <c r="G43" s="25" t="str">
        <f t="shared" si="2"/>
        <v/>
      </c>
      <c r="H43" s="65"/>
    </row>
    <row r="44" spans="2:8" x14ac:dyDescent="0.25">
      <c r="B44" s="51"/>
      <c r="C44" s="14"/>
      <c r="D44" s="22"/>
      <c r="E44" s="26"/>
      <c r="F44" s="61"/>
      <c r="G44" s="25" t="str">
        <f t="shared" si="2"/>
        <v/>
      </c>
      <c r="H44" s="65"/>
    </row>
    <row r="45" spans="2:8" x14ac:dyDescent="0.25">
      <c r="B45" s="51"/>
      <c r="C45" s="14"/>
      <c r="D45" s="22"/>
      <c r="E45" s="26"/>
      <c r="F45" s="61"/>
      <c r="G45" s="25" t="str">
        <f t="shared" si="2"/>
        <v/>
      </c>
      <c r="H45" s="65"/>
    </row>
    <row r="46" spans="2:8" s="30" customFormat="1" ht="24.75" customHeight="1" x14ac:dyDescent="0.25">
      <c r="B46" s="82" t="str">
        <f>$B$10</f>
        <v>C11.9</v>
      </c>
      <c r="C46" s="32" t="s">
        <v>609</v>
      </c>
      <c r="D46" s="33"/>
      <c r="E46" s="34"/>
      <c r="F46" s="33"/>
      <c r="G46" s="35">
        <f>SUM(G9:G45)</f>
        <v>0</v>
      </c>
      <c r="H46" s="36"/>
    </row>
  </sheetData>
  <mergeCells count="4">
    <mergeCell ref="E1:G1"/>
    <mergeCell ref="G4:G7"/>
    <mergeCell ref="B4:F4"/>
    <mergeCell ref="B5:F7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67">
    <tabColor rgb="FFFFFF00"/>
    <pageSetUpPr fitToPage="1"/>
  </sheetPr>
  <dimension ref="B1:H53"/>
  <sheetViews>
    <sheetView view="pageBreakPreview" zoomScale="55" zoomScaleNormal="125" zoomScaleSheetLayoutView="55" zoomScalePageLayoutView="125" workbookViewId="0">
      <selection activeCell="Q49" sqref="Q49"/>
    </sheetView>
  </sheetViews>
  <sheetFormatPr defaultColWidth="6.88671875" defaultRowHeight="13.2" x14ac:dyDescent="0.25"/>
  <cols>
    <col min="1" max="1" width="0.88671875" style="1" customWidth="1"/>
    <col min="2" max="2" width="11.6640625" style="37" customWidth="1"/>
    <col min="3" max="3" width="45.6640625" style="3" customWidth="1"/>
    <col min="4" max="4" width="13.6640625" style="4" customWidth="1"/>
    <col min="5" max="5" width="15.6640625" style="4" customWidth="1"/>
    <col min="6" max="6" width="15.6640625" style="1" customWidth="1"/>
    <col min="7" max="7" width="15.6640625" style="5" customWidth="1"/>
    <col min="8" max="8" width="0.88671875" style="5" customWidth="1"/>
    <col min="9" max="16384" width="6.88671875" style="1"/>
  </cols>
  <sheetData>
    <row r="1" spans="2:8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8" x14ac:dyDescent="0.25">
      <c r="B2" s="86" t="str">
        <f>Client2</f>
        <v>Department of Transport</v>
      </c>
    </row>
    <row r="3" spans="2:8" x14ac:dyDescent="0.25">
      <c r="B3" s="75"/>
      <c r="C3" s="75"/>
      <c r="D3" s="76"/>
      <c r="E3" s="76"/>
      <c r="F3" s="77"/>
      <c r="G3" s="88"/>
    </row>
    <row r="4" spans="2:8" x14ac:dyDescent="0.25">
      <c r="B4" s="264" t="s">
        <v>8</v>
      </c>
      <c r="C4" s="265"/>
      <c r="D4" s="265"/>
      <c r="E4" s="265"/>
      <c r="F4" s="265"/>
      <c r="G4" s="271" t="str">
        <f>"CHAPTER "&amp;B10</f>
        <v>CHAPTER C12.10</v>
      </c>
      <c r="H4" s="6"/>
    </row>
    <row r="5" spans="2:8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2"/>
      <c r="H5" s="8"/>
    </row>
    <row r="6" spans="2:8" ht="12.75" customHeight="1" x14ac:dyDescent="0.25">
      <c r="B6" s="267"/>
      <c r="C6" s="268"/>
      <c r="D6" s="268"/>
      <c r="E6" s="268"/>
      <c r="F6" s="268"/>
      <c r="G6" s="272"/>
      <c r="H6" s="8"/>
    </row>
    <row r="7" spans="2:8" ht="7.5" customHeight="1" x14ac:dyDescent="0.25">
      <c r="B7" s="269"/>
      <c r="C7" s="270"/>
      <c r="D7" s="270"/>
      <c r="E7" s="270"/>
      <c r="F7" s="270"/>
      <c r="G7" s="273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116"/>
      <c r="C9" s="79"/>
      <c r="D9" s="80"/>
      <c r="E9" s="15"/>
      <c r="F9" s="16"/>
      <c r="G9" s="17" t="str">
        <f>IF(D9="","",E9*F9)</f>
        <v/>
      </c>
      <c r="H9" s="18"/>
    </row>
    <row r="10" spans="2:8" x14ac:dyDescent="0.25">
      <c r="B10" s="109" t="s">
        <v>555</v>
      </c>
      <c r="C10" s="79" t="s">
        <v>554</v>
      </c>
      <c r="D10" s="15"/>
      <c r="E10" s="15"/>
      <c r="F10" s="16"/>
      <c r="G10" s="17" t="str">
        <f>IF(D10="","",E10*F10)</f>
        <v/>
      </c>
      <c r="H10" s="18"/>
    </row>
    <row r="11" spans="2:8" x14ac:dyDescent="0.25">
      <c r="B11" s="103"/>
      <c r="D11" s="22"/>
      <c r="E11" s="22"/>
      <c r="F11" s="42"/>
      <c r="G11" s="17" t="str">
        <f>IF(D11="","",E11*F11)</f>
        <v/>
      </c>
      <c r="H11" s="43"/>
    </row>
    <row r="12" spans="2:8" ht="24.9" customHeight="1" x14ac:dyDescent="0.25">
      <c r="B12" s="104" t="s">
        <v>553</v>
      </c>
      <c r="C12" s="55" t="s">
        <v>552</v>
      </c>
      <c r="D12" s="15" t="s">
        <v>45</v>
      </c>
      <c r="E12" s="22">
        <v>3250</v>
      </c>
      <c r="F12" s="42"/>
      <c r="G12" s="17">
        <f>IF(D12="","",E12*F12)</f>
        <v>0</v>
      </c>
      <c r="H12" s="43"/>
    </row>
    <row r="13" spans="2:8" x14ac:dyDescent="0.25">
      <c r="B13" s="103"/>
      <c r="D13" s="39"/>
      <c r="E13" s="22"/>
      <c r="F13" s="42"/>
      <c r="G13" s="17" t="str">
        <f>IF(D13="","",E13*F13)</f>
        <v/>
      </c>
      <c r="H13" s="43"/>
    </row>
    <row r="14" spans="2:8" x14ac:dyDescent="0.25">
      <c r="B14" s="104"/>
      <c r="C14" s="113"/>
      <c r="D14" s="39"/>
      <c r="E14" s="22"/>
      <c r="F14" s="42"/>
      <c r="G14" s="17"/>
      <c r="H14" s="43"/>
    </row>
    <row r="15" spans="2:8" x14ac:dyDescent="0.25">
      <c r="B15" s="103"/>
      <c r="D15" s="39"/>
      <c r="E15" s="22"/>
      <c r="F15" s="42"/>
      <c r="G15" s="17"/>
      <c r="H15" s="43"/>
    </row>
    <row r="16" spans="2:8" x14ac:dyDescent="0.25">
      <c r="B16" s="104"/>
      <c r="C16" s="37"/>
      <c r="D16" s="22"/>
      <c r="E16" s="22"/>
      <c r="F16" s="42"/>
      <c r="G16" s="17"/>
      <c r="H16" s="43"/>
    </row>
    <row r="17" spans="2:8" x14ac:dyDescent="0.25">
      <c r="B17" s="103"/>
      <c r="D17" s="39"/>
      <c r="E17" s="22"/>
      <c r="F17" s="42"/>
      <c r="G17" s="17"/>
      <c r="H17" s="43"/>
    </row>
    <row r="18" spans="2:8" x14ac:dyDescent="0.25">
      <c r="B18" s="104"/>
      <c r="C18" s="37"/>
      <c r="D18" s="39"/>
      <c r="E18" s="23"/>
      <c r="F18" s="24"/>
      <c r="G18" s="17"/>
      <c r="H18" s="44"/>
    </row>
    <row r="19" spans="2:8" x14ac:dyDescent="0.25">
      <c r="B19" s="103"/>
      <c r="D19" s="39"/>
      <c r="E19" s="23"/>
      <c r="F19" s="24"/>
      <c r="G19" s="17"/>
      <c r="H19" s="44"/>
    </row>
    <row r="20" spans="2:8" x14ac:dyDescent="0.25">
      <c r="B20" s="104"/>
      <c r="C20" s="37"/>
      <c r="D20" s="22"/>
      <c r="E20" s="23"/>
      <c r="F20" s="24"/>
      <c r="G20" s="17"/>
      <c r="H20" s="44"/>
    </row>
    <row r="21" spans="2:8" x14ac:dyDescent="0.25">
      <c r="B21" s="103"/>
      <c r="D21" s="39"/>
      <c r="E21" s="23"/>
      <c r="F21" s="42"/>
      <c r="G21" s="17"/>
      <c r="H21" s="43"/>
    </row>
    <row r="22" spans="2:8" x14ac:dyDescent="0.25">
      <c r="B22" s="104"/>
      <c r="C22" s="37"/>
      <c r="D22" s="39"/>
      <c r="E22" s="23"/>
      <c r="F22" s="45"/>
      <c r="G22" s="17"/>
      <c r="H22" s="43"/>
    </row>
    <row r="23" spans="2:8" x14ac:dyDescent="0.25">
      <c r="B23" s="103"/>
      <c r="D23" s="63"/>
      <c r="E23" s="23"/>
      <c r="F23" s="42"/>
      <c r="G23" s="17"/>
      <c r="H23" s="46"/>
    </row>
    <row r="24" spans="2:8" x14ac:dyDescent="0.25">
      <c r="B24" s="104"/>
      <c r="C24" s="37"/>
      <c r="D24" s="39"/>
      <c r="E24" s="23"/>
      <c r="F24" s="47"/>
      <c r="G24" s="17"/>
    </row>
    <row r="25" spans="2:8" x14ac:dyDescent="0.25">
      <c r="B25" s="104"/>
      <c r="C25" s="37"/>
      <c r="D25" s="39"/>
      <c r="E25" s="23"/>
      <c r="F25" s="47"/>
      <c r="G25" s="17" t="str">
        <f t="shared" ref="G25:G52" si="0">IF(D25="","",E25*F25)</f>
        <v/>
      </c>
    </row>
    <row r="26" spans="2:8" x14ac:dyDescent="0.25">
      <c r="B26" s="104"/>
      <c r="C26" s="37"/>
      <c r="D26" s="39"/>
      <c r="E26" s="23"/>
      <c r="F26" s="47"/>
      <c r="G26" s="17" t="str">
        <f t="shared" si="0"/>
        <v/>
      </c>
    </row>
    <row r="27" spans="2:8" x14ac:dyDescent="0.25">
      <c r="B27" s="104"/>
      <c r="C27" s="37"/>
      <c r="D27" s="39"/>
      <c r="E27" s="23"/>
      <c r="F27" s="47"/>
      <c r="G27" s="17" t="str">
        <f t="shared" si="0"/>
        <v/>
      </c>
    </row>
    <row r="28" spans="2:8" x14ac:dyDescent="0.25">
      <c r="B28" s="104"/>
      <c r="C28" s="37"/>
      <c r="D28" s="39"/>
      <c r="E28" s="23"/>
      <c r="F28" s="47"/>
      <c r="G28" s="17" t="str">
        <f t="shared" si="0"/>
        <v/>
      </c>
    </row>
    <row r="29" spans="2:8" x14ac:dyDescent="0.25">
      <c r="B29" s="104"/>
      <c r="C29" s="37"/>
      <c r="D29" s="39"/>
      <c r="E29" s="23"/>
      <c r="F29" s="47"/>
      <c r="G29" s="17" t="str">
        <f t="shared" si="0"/>
        <v/>
      </c>
    </row>
    <row r="30" spans="2:8" x14ac:dyDescent="0.25">
      <c r="B30" s="104"/>
      <c r="C30" s="37"/>
      <c r="D30" s="39"/>
      <c r="E30" s="23"/>
      <c r="F30" s="47"/>
      <c r="G30" s="17" t="str">
        <f t="shared" si="0"/>
        <v/>
      </c>
    </row>
    <row r="31" spans="2:8" x14ac:dyDescent="0.25">
      <c r="B31" s="104"/>
      <c r="C31" s="37"/>
      <c r="D31" s="39"/>
      <c r="E31" s="23"/>
      <c r="F31" s="47"/>
      <c r="G31" s="17" t="str">
        <f t="shared" si="0"/>
        <v/>
      </c>
    </row>
    <row r="32" spans="2:8" x14ac:dyDescent="0.25">
      <c r="B32" s="104"/>
      <c r="C32" s="37"/>
      <c r="D32" s="39"/>
      <c r="E32" s="23"/>
      <c r="F32" s="47"/>
      <c r="G32" s="17" t="str">
        <f t="shared" si="0"/>
        <v/>
      </c>
    </row>
    <row r="33" spans="2:7" x14ac:dyDescent="0.25">
      <c r="B33" s="104"/>
      <c r="C33" s="37"/>
      <c r="D33" s="39"/>
      <c r="E33" s="23"/>
      <c r="F33" s="47"/>
      <c r="G33" s="17" t="str">
        <f t="shared" si="0"/>
        <v/>
      </c>
    </row>
    <row r="34" spans="2:7" x14ac:dyDescent="0.25">
      <c r="B34" s="104"/>
      <c r="C34" s="37"/>
      <c r="D34" s="39"/>
      <c r="E34" s="23"/>
      <c r="F34" s="47"/>
      <c r="G34" s="17" t="str">
        <f t="shared" si="0"/>
        <v/>
      </c>
    </row>
    <row r="35" spans="2:7" x14ac:dyDescent="0.25">
      <c r="B35" s="104"/>
      <c r="C35" s="37"/>
      <c r="D35" s="39"/>
      <c r="E35" s="23"/>
      <c r="F35" s="47"/>
      <c r="G35" s="17" t="str">
        <f t="shared" si="0"/>
        <v/>
      </c>
    </row>
    <row r="36" spans="2:7" x14ac:dyDescent="0.25">
      <c r="B36" s="104"/>
      <c r="C36" s="37"/>
      <c r="D36" s="39"/>
      <c r="E36" s="23"/>
      <c r="F36" s="47"/>
      <c r="G36" s="17" t="str">
        <f t="shared" si="0"/>
        <v/>
      </c>
    </row>
    <row r="37" spans="2:7" x14ac:dyDescent="0.25">
      <c r="B37" s="104"/>
      <c r="C37" s="37"/>
      <c r="D37" s="39"/>
      <c r="E37" s="23"/>
      <c r="F37" s="47"/>
      <c r="G37" s="17" t="str">
        <f t="shared" si="0"/>
        <v/>
      </c>
    </row>
    <row r="38" spans="2:7" x14ac:dyDescent="0.25">
      <c r="B38" s="104"/>
      <c r="C38" s="37"/>
      <c r="D38" s="39"/>
      <c r="E38" s="23"/>
      <c r="F38" s="47"/>
      <c r="G38" s="17" t="str">
        <f t="shared" si="0"/>
        <v/>
      </c>
    </row>
    <row r="39" spans="2:7" x14ac:dyDescent="0.25">
      <c r="B39" s="104"/>
      <c r="C39" s="37"/>
      <c r="D39" s="39"/>
      <c r="E39" s="23"/>
      <c r="F39" s="47"/>
      <c r="G39" s="17" t="str">
        <f t="shared" si="0"/>
        <v/>
      </c>
    </row>
    <row r="40" spans="2:7" x14ac:dyDescent="0.25">
      <c r="B40" s="104"/>
      <c r="C40" s="37"/>
      <c r="D40" s="39"/>
      <c r="E40" s="23"/>
      <c r="F40" s="47"/>
      <c r="G40" s="17" t="str">
        <f t="shared" si="0"/>
        <v/>
      </c>
    </row>
    <row r="41" spans="2:7" x14ac:dyDescent="0.25">
      <c r="B41" s="104"/>
      <c r="C41" s="37"/>
      <c r="D41" s="39"/>
      <c r="E41" s="23"/>
      <c r="F41" s="47"/>
      <c r="G41" s="17" t="str">
        <f t="shared" si="0"/>
        <v/>
      </c>
    </row>
    <row r="42" spans="2:7" x14ac:dyDescent="0.25">
      <c r="B42" s="104"/>
      <c r="C42" s="37"/>
      <c r="D42" s="39"/>
      <c r="E42" s="23"/>
      <c r="F42" s="47"/>
      <c r="G42" s="17" t="str">
        <f t="shared" si="0"/>
        <v/>
      </c>
    </row>
    <row r="43" spans="2:7" x14ac:dyDescent="0.25">
      <c r="B43" s="104"/>
      <c r="C43" s="37"/>
      <c r="D43" s="39"/>
      <c r="E43" s="23"/>
      <c r="F43" s="47"/>
      <c r="G43" s="17" t="str">
        <f t="shared" si="0"/>
        <v/>
      </c>
    </row>
    <row r="44" spans="2:7" x14ac:dyDescent="0.25">
      <c r="B44" s="104"/>
      <c r="C44" s="37"/>
      <c r="D44" s="39"/>
      <c r="E44" s="23"/>
      <c r="F44" s="47"/>
      <c r="G44" s="17" t="str">
        <f t="shared" si="0"/>
        <v/>
      </c>
    </row>
    <row r="45" spans="2:7" x14ac:dyDescent="0.25">
      <c r="B45" s="104"/>
      <c r="C45" s="37"/>
      <c r="D45" s="39"/>
      <c r="E45" s="23"/>
      <c r="F45" s="47"/>
      <c r="G45" s="17" t="str">
        <f t="shared" si="0"/>
        <v/>
      </c>
    </row>
    <row r="46" spans="2:7" x14ac:dyDescent="0.25">
      <c r="B46" s="104"/>
      <c r="C46" s="37"/>
      <c r="D46" s="39"/>
      <c r="E46" s="23"/>
      <c r="F46" s="47"/>
      <c r="G46" s="17" t="str">
        <f t="shared" si="0"/>
        <v/>
      </c>
    </row>
    <row r="47" spans="2:7" x14ac:dyDescent="0.25">
      <c r="B47" s="104"/>
      <c r="C47" s="37"/>
      <c r="D47" s="39"/>
      <c r="E47" s="23"/>
      <c r="F47" s="47"/>
      <c r="G47" s="17" t="str">
        <f t="shared" si="0"/>
        <v/>
      </c>
    </row>
    <row r="48" spans="2:7" x14ac:dyDescent="0.25">
      <c r="B48" s="104"/>
      <c r="C48" s="37"/>
      <c r="D48" s="39"/>
      <c r="E48" s="23"/>
      <c r="F48" s="47"/>
      <c r="G48" s="17" t="str">
        <f t="shared" si="0"/>
        <v/>
      </c>
    </row>
    <row r="49" spans="2:8" x14ac:dyDescent="0.25">
      <c r="B49" s="104"/>
      <c r="C49" s="37"/>
      <c r="D49" s="39"/>
      <c r="E49" s="23"/>
      <c r="F49" s="47"/>
      <c r="G49" s="17" t="str">
        <f t="shared" si="0"/>
        <v/>
      </c>
    </row>
    <row r="50" spans="2:8" x14ac:dyDescent="0.25">
      <c r="B50" s="104"/>
      <c r="C50" s="37"/>
      <c r="D50" s="39"/>
      <c r="E50" s="23"/>
      <c r="F50" s="47"/>
      <c r="G50" s="17" t="str">
        <f t="shared" si="0"/>
        <v/>
      </c>
    </row>
    <row r="51" spans="2:8" x14ac:dyDescent="0.25">
      <c r="B51" s="104"/>
      <c r="C51" s="37"/>
      <c r="D51" s="39"/>
      <c r="E51" s="23"/>
      <c r="F51" s="47"/>
      <c r="G51" s="17" t="str">
        <f t="shared" si="0"/>
        <v/>
      </c>
    </row>
    <row r="52" spans="2:8" x14ac:dyDescent="0.25">
      <c r="B52" s="103"/>
      <c r="C52" s="1"/>
      <c r="D52" s="39"/>
      <c r="E52" s="23"/>
      <c r="F52" s="47"/>
      <c r="G52" s="17" t="str">
        <f t="shared" si="0"/>
        <v/>
      </c>
    </row>
    <row r="53" spans="2:8" s="30" customFormat="1" ht="24.75" customHeight="1" x14ac:dyDescent="0.25">
      <c r="B53" s="115" t="str">
        <f>$B$10</f>
        <v>C12.10</v>
      </c>
      <c r="C53" s="32" t="s">
        <v>609</v>
      </c>
      <c r="D53" s="33"/>
      <c r="E53" s="34"/>
      <c r="F53" s="33"/>
      <c r="G53" s="35">
        <f>SUM(G9:G52)</f>
        <v>0</v>
      </c>
      <c r="H53" s="36"/>
    </row>
  </sheetData>
  <mergeCells count="4">
    <mergeCell ref="E1:G1"/>
    <mergeCell ref="B5:F7"/>
    <mergeCell ref="G4:G7"/>
    <mergeCell ref="B4:F4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>
    <tabColor rgb="FFFFFF00"/>
    <pageSetUpPr fitToPage="1"/>
  </sheetPr>
  <dimension ref="B1:G48"/>
  <sheetViews>
    <sheetView view="pageBreakPreview" zoomScale="55" zoomScaleNormal="125" zoomScaleSheetLayoutView="55" zoomScalePageLayoutView="125" workbookViewId="0">
      <selection activeCell="V38" sqref="V38"/>
    </sheetView>
  </sheetViews>
  <sheetFormatPr defaultColWidth="6.88671875" defaultRowHeight="13.2" x14ac:dyDescent="0.25"/>
  <cols>
    <col min="1" max="1" width="0.88671875" style="1" customWidth="1"/>
    <col min="2" max="2" width="11.6640625" style="37" customWidth="1"/>
    <col min="3" max="3" width="45.6640625" style="3" customWidth="1"/>
    <col min="4" max="4" width="13.6640625" style="4" customWidth="1"/>
    <col min="5" max="5" width="15.6640625" style="4" customWidth="1"/>
    <col min="6" max="6" width="15.6640625" style="1" customWidth="1"/>
    <col min="7" max="7" width="15.6640625" style="5" customWidth="1"/>
    <col min="8" max="16384" width="6.88671875" style="1"/>
  </cols>
  <sheetData>
    <row r="1" spans="2:7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7" x14ac:dyDescent="0.25">
      <c r="B2" s="86" t="str">
        <f>Client2</f>
        <v>Department of Transport</v>
      </c>
    </row>
    <row r="3" spans="2:7" x14ac:dyDescent="0.25">
      <c r="B3" s="75"/>
      <c r="C3" s="75"/>
      <c r="D3" s="76"/>
      <c r="E3" s="76"/>
      <c r="F3" s="77"/>
      <c r="G3" s="88"/>
    </row>
    <row r="4" spans="2:7" x14ac:dyDescent="0.25">
      <c r="B4" s="264" t="s">
        <v>8</v>
      </c>
      <c r="C4" s="265"/>
      <c r="D4" s="265"/>
      <c r="E4" s="265"/>
      <c r="F4" s="265"/>
      <c r="G4" s="278" t="str">
        <f>"CHAPTER "&amp;B10</f>
        <v>CHAPTER C13.2</v>
      </c>
    </row>
    <row r="5" spans="2:7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9"/>
    </row>
    <row r="6" spans="2:7" ht="12.75" customHeight="1" x14ac:dyDescent="0.25">
      <c r="B6" s="267"/>
      <c r="C6" s="268"/>
      <c r="D6" s="268"/>
      <c r="E6" s="268"/>
      <c r="F6" s="268"/>
      <c r="G6" s="279"/>
    </row>
    <row r="7" spans="2:7" ht="7.5" customHeight="1" x14ac:dyDescent="0.25">
      <c r="B7" s="269"/>
      <c r="C7" s="270"/>
      <c r="D7" s="270"/>
      <c r="E7" s="270"/>
      <c r="F7" s="270"/>
      <c r="G7" s="280"/>
    </row>
    <row r="8" spans="2:7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237" t="s">
        <v>5</v>
      </c>
    </row>
    <row r="9" spans="2:7" x14ac:dyDescent="0.25">
      <c r="B9" s="13"/>
      <c r="C9" s="14"/>
      <c r="D9" s="15"/>
      <c r="E9" s="15"/>
      <c r="F9" s="16"/>
      <c r="G9" s="253" t="str">
        <f>IF(D9="","",E9*F9)</f>
        <v/>
      </c>
    </row>
    <row r="10" spans="2:7" ht="26.4" x14ac:dyDescent="0.25">
      <c r="B10" s="71" t="s">
        <v>432</v>
      </c>
      <c r="C10" s="20" t="s">
        <v>431</v>
      </c>
      <c r="D10" s="22"/>
      <c r="E10" s="22"/>
      <c r="F10" s="42"/>
      <c r="G10" s="253" t="str">
        <f>IF(D10="","",E10*F10)</f>
        <v/>
      </c>
    </row>
    <row r="11" spans="2:7" x14ac:dyDescent="0.25">
      <c r="B11" s="51"/>
      <c r="C11" s="14"/>
      <c r="D11" s="22"/>
      <c r="E11" s="22"/>
      <c r="F11" s="42"/>
      <c r="G11" s="253" t="str">
        <f>IF(D11="","",E11*F11)</f>
        <v/>
      </c>
    </row>
    <row r="12" spans="2:7" ht="26.4" x14ac:dyDescent="0.25">
      <c r="B12" s="51" t="s">
        <v>433</v>
      </c>
      <c r="C12" s="14" t="s">
        <v>790</v>
      </c>
      <c r="D12" s="22" t="s">
        <v>122</v>
      </c>
      <c r="E12" s="23">
        <v>100</v>
      </c>
      <c r="F12" s="24"/>
      <c r="G12" s="253">
        <f>IF(D12="","",E12*F12)</f>
        <v>0</v>
      </c>
    </row>
    <row r="13" spans="2:7" x14ac:dyDescent="0.25">
      <c r="B13" s="51"/>
      <c r="C13" s="14"/>
      <c r="D13" s="22"/>
      <c r="E13" s="23"/>
      <c r="F13" s="24"/>
      <c r="G13" s="253" t="str">
        <f>IF(D13="","",E13*F13)</f>
        <v/>
      </c>
    </row>
    <row r="14" spans="2:7" x14ac:dyDescent="0.25">
      <c r="B14" s="51"/>
      <c r="C14" s="14"/>
      <c r="D14" s="22"/>
      <c r="E14" s="23"/>
      <c r="F14" s="40"/>
      <c r="G14" s="253"/>
    </row>
    <row r="15" spans="2:7" x14ac:dyDescent="0.25">
      <c r="B15" s="51"/>
      <c r="C15" s="14"/>
      <c r="D15" s="22"/>
      <c r="E15" s="26"/>
      <c r="F15" s="29"/>
      <c r="G15" s="253" t="str">
        <f>IF(D15="","",E15*F15)</f>
        <v/>
      </c>
    </row>
    <row r="16" spans="2:7" s="38" customFormat="1" x14ac:dyDescent="0.25">
      <c r="B16" s="51"/>
      <c r="C16" s="14"/>
      <c r="D16" s="15"/>
      <c r="E16" s="26"/>
      <c r="F16" s="29"/>
      <c r="G16" s="253"/>
    </row>
    <row r="17" spans="2:7" x14ac:dyDescent="0.25">
      <c r="B17" s="51"/>
      <c r="C17" s="14"/>
      <c r="D17" s="22"/>
      <c r="E17" s="23"/>
      <c r="F17" s="40"/>
      <c r="G17" s="253"/>
    </row>
    <row r="18" spans="2:7" x14ac:dyDescent="0.25">
      <c r="B18" s="51"/>
      <c r="C18" s="14"/>
      <c r="D18" s="22"/>
      <c r="E18" s="23"/>
      <c r="F18" s="40"/>
      <c r="G18" s="253"/>
    </row>
    <row r="19" spans="2:7" x14ac:dyDescent="0.25">
      <c r="B19" s="51"/>
      <c r="C19" s="14"/>
      <c r="D19" s="22"/>
      <c r="E19" s="23"/>
      <c r="F19" s="48"/>
      <c r="G19" s="253"/>
    </row>
    <row r="20" spans="2:7" x14ac:dyDescent="0.25">
      <c r="B20" s="51"/>
      <c r="C20" s="14"/>
      <c r="D20" s="22"/>
      <c r="E20" s="23"/>
      <c r="F20" s="48"/>
      <c r="G20" s="253"/>
    </row>
    <row r="21" spans="2:7" x14ac:dyDescent="0.25">
      <c r="B21" s="51"/>
      <c r="C21" s="14"/>
      <c r="D21" s="22"/>
      <c r="E21" s="23"/>
      <c r="F21" s="45"/>
      <c r="G21" s="253" t="str">
        <f>IF(D21="","",E21*F21)</f>
        <v/>
      </c>
    </row>
    <row r="22" spans="2:7" x14ac:dyDescent="0.25">
      <c r="B22" s="51"/>
      <c r="C22" s="14"/>
      <c r="D22" s="22"/>
      <c r="E22" s="23"/>
      <c r="F22" s="45"/>
      <c r="G22" s="253"/>
    </row>
    <row r="23" spans="2:7" x14ac:dyDescent="0.25">
      <c r="B23" s="21"/>
      <c r="C23" s="14"/>
      <c r="D23" s="22"/>
      <c r="E23" s="22"/>
      <c r="F23" s="42"/>
      <c r="G23" s="253" t="str">
        <f t="shared" ref="G23:G47" si="0">IF(D23="","",E23*F23)</f>
        <v/>
      </c>
    </row>
    <row r="24" spans="2:7" x14ac:dyDescent="0.25">
      <c r="B24" s="13"/>
      <c r="C24" s="14"/>
      <c r="D24" s="22"/>
      <c r="E24" s="22"/>
      <c r="F24" s="42"/>
      <c r="G24" s="253" t="str">
        <f t="shared" si="0"/>
        <v/>
      </c>
    </row>
    <row r="25" spans="2:7" x14ac:dyDescent="0.25">
      <c r="B25" s="13"/>
      <c r="C25" s="14"/>
      <c r="D25" s="22"/>
      <c r="E25" s="22"/>
      <c r="F25" s="40"/>
      <c r="G25" s="253" t="str">
        <f t="shared" si="0"/>
        <v/>
      </c>
    </row>
    <row r="26" spans="2:7" x14ac:dyDescent="0.25">
      <c r="B26" s="13"/>
      <c r="C26" s="14"/>
      <c r="D26" s="22"/>
      <c r="E26" s="22"/>
      <c r="F26" s="40"/>
      <c r="G26" s="253" t="str">
        <f t="shared" si="0"/>
        <v/>
      </c>
    </row>
    <row r="27" spans="2:7" x14ac:dyDescent="0.25">
      <c r="B27" s="21"/>
      <c r="C27" s="14"/>
      <c r="D27" s="22"/>
      <c r="E27" s="22"/>
      <c r="F27" s="40"/>
      <c r="G27" s="253" t="str">
        <f t="shared" si="0"/>
        <v/>
      </c>
    </row>
    <row r="28" spans="2:7" x14ac:dyDescent="0.25">
      <c r="B28" s="21"/>
      <c r="C28" s="14"/>
      <c r="D28" s="22"/>
      <c r="E28" s="22"/>
      <c r="F28" s="40"/>
      <c r="G28" s="253" t="str">
        <f t="shared" si="0"/>
        <v/>
      </c>
    </row>
    <row r="29" spans="2:7" x14ac:dyDescent="0.25">
      <c r="B29" s="21"/>
      <c r="C29" s="14"/>
      <c r="D29" s="22"/>
      <c r="E29" s="22"/>
      <c r="F29" s="40"/>
      <c r="G29" s="253" t="str">
        <f t="shared" si="0"/>
        <v/>
      </c>
    </row>
    <row r="30" spans="2:7" x14ac:dyDescent="0.25">
      <c r="B30" s="13"/>
      <c r="C30" s="14"/>
      <c r="D30" s="22"/>
      <c r="E30" s="22"/>
      <c r="F30" s="40"/>
      <c r="G30" s="253" t="str">
        <f t="shared" si="0"/>
        <v/>
      </c>
    </row>
    <row r="31" spans="2:7" x14ac:dyDescent="0.25">
      <c r="B31" s="13"/>
      <c r="C31" s="14"/>
      <c r="D31" s="22"/>
      <c r="E31" s="22"/>
      <c r="F31" s="40"/>
      <c r="G31" s="253" t="str">
        <f t="shared" si="0"/>
        <v/>
      </c>
    </row>
    <row r="32" spans="2:7" x14ac:dyDescent="0.25">
      <c r="B32" s="13"/>
      <c r="C32" s="14"/>
      <c r="D32" s="22"/>
      <c r="E32" s="22"/>
      <c r="F32" s="40"/>
      <c r="G32" s="253" t="str">
        <f t="shared" si="0"/>
        <v/>
      </c>
    </row>
    <row r="33" spans="2:7" x14ac:dyDescent="0.25">
      <c r="B33" s="13"/>
      <c r="C33" s="14"/>
      <c r="D33" s="22"/>
      <c r="E33" s="22"/>
      <c r="F33" s="49"/>
      <c r="G33" s="253" t="str">
        <f t="shared" si="0"/>
        <v/>
      </c>
    </row>
    <row r="34" spans="2:7" x14ac:dyDescent="0.25">
      <c r="B34" s="13"/>
      <c r="C34" s="14"/>
      <c r="D34" s="22"/>
      <c r="E34" s="22"/>
      <c r="F34" s="49"/>
      <c r="G34" s="253" t="str">
        <f t="shared" si="0"/>
        <v/>
      </c>
    </row>
    <row r="35" spans="2:7" x14ac:dyDescent="0.25">
      <c r="B35" s="13"/>
      <c r="C35" s="14"/>
      <c r="D35" s="22"/>
      <c r="E35" s="22"/>
      <c r="F35" s="40"/>
      <c r="G35" s="253" t="str">
        <f t="shared" si="0"/>
        <v/>
      </c>
    </row>
    <row r="36" spans="2:7" x14ac:dyDescent="0.25">
      <c r="B36" s="13"/>
      <c r="C36" s="14"/>
      <c r="D36" s="22"/>
      <c r="E36" s="22"/>
      <c r="F36" s="40"/>
      <c r="G36" s="253" t="str">
        <f t="shared" si="0"/>
        <v/>
      </c>
    </row>
    <row r="37" spans="2:7" x14ac:dyDescent="0.25">
      <c r="B37" s="13"/>
      <c r="C37" s="14"/>
      <c r="D37" s="22"/>
      <c r="E37" s="22"/>
      <c r="F37" s="40"/>
      <c r="G37" s="253" t="str">
        <f t="shared" si="0"/>
        <v/>
      </c>
    </row>
    <row r="38" spans="2:7" x14ac:dyDescent="0.25">
      <c r="B38" s="13"/>
      <c r="C38" s="14"/>
      <c r="D38" s="22"/>
      <c r="E38" s="22"/>
      <c r="F38" s="40"/>
      <c r="G38" s="253" t="str">
        <f t="shared" si="0"/>
        <v/>
      </c>
    </row>
    <row r="39" spans="2:7" x14ac:dyDescent="0.25">
      <c r="B39" s="13"/>
      <c r="C39" s="14"/>
      <c r="D39" s="22"/>
      <c r="E39" s="22"/>
      <c r="F39" s="40"/>
      <c r="G39" s="253" t="str">
        <f t="shared" si="0"/>
        <v/>
      </c>
    </row>
    <row r="40" spans="2:7" x14ac:dyDescent="0.25">
      <c r="B40" s="13"/>
      <c r="C40" s="14"/>
      <c r="D40" s="22"/>
      <c r="E40" s="22"/>
      <c r="F40" s="40"/>
      <c r="G40" s="253" t="str">
        <f t="shared" si="0"/>
        <v/>
      </c>
    </row>
    <row r="41" spans="2:7" x14ac:dyDescent="0.25">
      <c r="B41" s="13"/>
      <c r="C41" s="14"/>
      <c r="D41" s="39"/>
      <c r="E41" s="39"/>
      <c r="F41" s="40"/>
      <c r="G41" s="253" t="str">
        <f t="shared" si="0"/>
        <v/>
      </c>
    </row>
    <row r="42" spans="2:7" x14ac:dyDescent="0.25">
      <c r="B42" s="13"/>
      <c r="C42" s="14"/>
      <c r="D42" s="22"/>
      <c r="E42" s="22"/>
      <c r="F42" s="40"/>
      <c r="G42" s="253" t="str">
        <f t="shared" si="0"/>
        <v/>
      </c>
    </row>
    <row r="43" spans="2:7" x14ac:dyDescent="0.25">
      <c r="B43" s="13"/>
      <c r="C43" s="14"/>
      <c r="D43" s="39"/>
      <c r="E43" s="39"/>
      <c r="F43" s="40"/>
      <c r="G43" s="253" t="str">
        <f t="shared" si="0"/>
        <v/>
      </c>
    </row>
    <row r="44" spans="2:7" x14ac:dyDescent="0.25">
      <c r="B44" s="13"/>
      <c r="C44" s="14"/>
      <c r="D44" s="39"/>
      <c r="E44" s="39"/>
      <c r="F44" s="40"/>
      <c r="G44" s="253" t="str">
        <f t="shared" si="0"/>
        <v/>
      </c>
    </row>
    <row r="45" spans="2:7" x14ac:dyDescent="0.25">
      <c r="B45" s="13"/>
      <c r="C45" s="14"/>
      <c r="D45" s="22"/>
      <c r="E45" s="22"/>
      <c r="F45" s="40"/>
      <c r="G45" s="253" t="str">
        <f t="shared" si="0"/>
        <v/>
      </c>
    </row>
    <row r="46" spans="2:7" x14ac:dyDescent="0.25">
      <c r="B46" s="13"/>
      <c r="C46" s="14"/>
      <c r="D46" s="22"/>
      <c r="E46" s="22"/>
      <c r="F46" s="40"/>
      <c r="G46" s="253" t="str">
        <f t="shared" si="0"/>
        <v/>
      </c>
    </row>
    <row r="47" spans="2:7" x14ac:dyDescent="0.25">
      <c r="B47" s="13"/>
      <c r="C47" s="14"/>
      <c r="D47" s="22"/>
      <c r="E47" s="22"/>
      <c r="F47" s="40"/>
      <c r="G47" s="253" t="str">
        <f t="shared" si="0"/>
        <v/>
      </c>
    </row>
    <row r="48" spans="2:7" s="30" customFormat="1" ht="24.75" customHeight="1" x14ac:dyDescent="0.25">
      <c r="B48" s="115" t="str">
        <f>$B$10</f>
        <v>C13.2</v>
      </c>
      <c r="C48" s="32" t="s">
        <v>609</v>
      </c>
      <c r="D48" s="33"/>
      <c r="E48" s="34"/>
      <c r="F48" s="33"/>
      <c r="G48" s="238">
        <f>SUM(G9:G47)</f>
        <v>0</v>
      </c>
    </row>
  </sheetData>
  <mergeCells count="4">
    <mergeCell ref="E1:G1"/>
    <mergeCell ref="B5:F7"/>
    <mergeCell ref="G4:G7"/>
    <mergeCell ref="B4:F4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>
    <tabColor rgb="FFFFFF00"/>
    <pageSetUpPr fitToPage="1"/>
  </sheetPr>
  <dimension ref="A1:G57"/>
  <sheetViews>
    <sheetView view="pageBreakPreview" topLeftCell="A31" zoomScale="55" zoomScaleNormal="125" zoomScaleSheetLayoutView="55" zoomScalePageLayoutView="125" workbookViewId="0">
      <selection activeCell="R46" sqref="R46"/>
    </sheetView>
  </sheetViews>
  <sheetFormatPr defaultColWidth="6.88671875" defaultRowHeight="13.2" x14ac:dyDescent="0.25"/>
  <cols>
    <col min="1" max="1" width="0.88671875" style="1" customWidth="1"/>
    <col min="2" max="2" width="11.6640625" style="37" customWidth="1"/>
    <col min="3" max="3" width="45.6640625" style="3" customWidth="1"/>
    <col min="4" max="4" width="13.6640625" style="4" customWidth="1"/>
    <col min="5" max="5" width="15.6640625" style="4" customWidth="1"/>
    <col min="6" max="6" width="15.6640625" style="1" customWidth="1"/>
    <col min="7" max="7" width="15.6640625" style="5" customWidth="1"/>
    <col min="8" max="16384" width="6.88671875" style="1"/>
  </cols>
  <sheetData>
    <row r="1" spans="1:7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1:7" x14ac:dyDescent="0.25">
      <c r="B2" s="86" t="str">
        <f>Client2</f>
        <v>Department of Transport</v>
      </c>
    </row>
    <row r="3" spans="1:7" x14ac:dyDescent="0.25">
      <c r="B3" s="75"/>
      <c r="C3" s="75"/>
      <c r="D3" s="76"/>
      <c r="E3" s="76"/>
      <c r="F3" s="77"/>
      <c r="G3" s="88"/>
    </row>
    <row r="4" spans="1:7" x14ac:dyDescent="0.25">
      <c r="B4" s="264" t="s">
        <v>8</v>
      </c>
      <c r="C4" s="265"/>
      <c r="D4" s="265"/>
      <c r="E4" s="265"/>
      <c r="F4" s="265"/>
      <c r="G4" s="271" t="str">
        <f>"CHAPTER "&amp;B10</f>
        <v>CHAPTER C13.3</v>
      </c>
    </row>
    <row r="5" spans="1:7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2"/>
    </row>
    <row r="6" spans="1:7" ht="12.75" customHeight="1" x14ac:dyDescent="0.25">
      <c r="B6" s="267"/>
      <c r="C6" s="268"/>
      <c r="D6" s="268"/>
      <c r="E6" s="268"/>
      <c r="F6" s="268"/>
      <c r="G6" s="272"/>
    </row>
    <row r="7" spans="1:7" ht="7.5" customHeight="1" x14ac:dyDescent="0.25">
      <c r="B7" s="269"/>
      <c r="C7" s="270"/>
      <c r="D7" s="270"/>
      <c r="E7" s="270"/>
      <c r="F7" s="270"/>
      <c r="G7" s="273"/>
    </row>
    <row r="8" spans="1:7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237" t="s">
        <v>5</v>
      </c>
    </row>
    <row r="9" spans="1:7" x14ac:dyDescent="0.25">
      <c r="A9" s="5"/>
      <c r="B9" s="51"/>
      <c r="C9" s="14"/>
      <c r="D9" s="15"/>
      <c r="E9" s="15"/>
      <c r="F9" s="16"/>
      <c r="G9" s="253" t="str">
        <f t="shared" ref="G9:G17" si="0">IF(D9="","",E9*F9)</f>
        <v/>
      </c>
    </row>
    <row r="10" spans="1:7" x14ac:dyDescent="0.25">
      <c r="A10" s="5"/>
      <c r="B10" s="71" t="s">
        <v>434</v>
      </c>
      <c r="C10" s="20" t="s">
        <v>435</v>
      </c>
      <c r="D10" s="22"/>
      <c r="E10" s="22"/>
      <c r="F10" s="42"/>
      <c r="G10" s="253" t="str">
        <f t="shared" si="0"/>
        <v/>
      </c>
    </row>
    <row r="11" spans="1:7" x14ac:dyDescent="0.25">
      <c r="A11" s="5"/>
      <c r="B11" s="51"/>
      <c r="C11" s="14"/>
      <c r="D11" s="22"/>
      <c r="E11" s="22"/>
      <c r="F11" s="42"/>
      <c r="G11" s="253" t="str">
        <f t="shared" si="0"/>
        <v/>
      </c>
    </row>
    <row r="12" spans="1:7" x14ac:dyDescent="0.25">
      <c r="A12" s="5"/>
      <c r="B12" s="51" t="s">
        <v>436</v>
      </c>
      <c r="C12" s="14" t="s">
        <v>438</v>
      </c>
      <c r="D12" s="22"/>
      <c r="E12" s="22"/>
      <c r="F12" s="42"/>
      <c r="G12" s="253" t="str">
        <f t="shared" si="0"/>
        <v/>
      </c>
    </row>
    <row r="13" spans="1:7" x14ac:dyDescent="0.25">
      <c r="A13" s="5"/>
      <c r="B13" s="51"/>
      <c r="C13" s="14"/>
      <c r="D13" s="22"/>
      <c r="E13" s="22"/>
      <c r="F13" s="42"/>
      <c r="G13" s="253" t="str">
        <f t="shared" si="0"/>
        <v/>
      </c>
    </row>
    <row r="14" spans="1:7" x14ac:dyDescent="0.25">
      <c r="A14" s="5"/>
      <c r="B14" s="51" t="s">
        <v>437</v>
      </c>
      <c r="C14" s="14" t="s">
        <v>675</v>
      </c>
      <c r="D14" s="22"/>
      <c r="E14" s="23"/>
      <c r="F14" s="24"/>
      <c r="G14" s="253" t="str">
        <f t="shared" si="0"/>
        <v/>
      </c>
    </row>
    <row r="15" spans="1:7" x14ac:dyDescent="0.25">
      <c r="A15" s="5"/>
      <c r="B15" s="51"/>
      <c r="C15" s="14"/>
      <c r="D15" s="22"/>
      <c r="E15" s="23"/>
      <c r="F15" s="24"/>
      <c r="G15" s="253" t="str">
        <f t="shared" si="0"/>
        <v/>
      </c>
    </row>
    <row r="16" spans="1:7" x14ac:dyDescent="0.25">
      <c r="A16" s="5"/>
      <c r="B16" s="51" t="s">
        <v>100</v>
      </c>
      <c r="C16" s="14" t="s">
        <v>765</v>
      </c>
      <c r="D16" s="22" t="s">
        <v>52</v>
      </c>
      <c r="E16" s="23">
        <v>1200</v>
      </c>
      <c r="F16" s="42"/>
      <c r="G16" s="253">
        <f t="shared" si="0"/>
        <v>0</v>
      </c>
    </row>
    <row r="17" spans="1:7" x14ac:dyDescent="0.25">
      <c r="A17" s="5"/>
      <c r="B17" s="51"/>
      <c r="C17" s="14"/>
      <c r="D17" s="22"/>
      <c r="E17" s="23"/>
      <c r="F17" s="42"/>
      <c r="G17" s="253" t="str">
        <f t="shared" si="0"/>
        <v/>
      </c>
    </row>
    <row r="18" spans="1:7" x14ac:dyDescent="0.25">
      <c r="A18" s="5"/>
      <c r="B18" s="51"/>
      <c r="C18" s="14"/>
      <c r="D18" s="22"/>
      <c r="E18" s="23"/>
      <c r="F18" s="45"/>
      <c r="G18" s="253"/>
    </row>
    <row r="19" spans="1:7" x14ac:dyDescent="0.25">
      <c r="A19" s="5"/>
      <c r="B19" s="51"/>
      <c r="C19" s="14"/>
      <c r="D19" s="22"/>
      <c r="E19" s="23"/>
      <c r="F19" s="45"/>
      <c r="G19" s="253"/>
    </row>
    <row r="20" spans="1:7" x14ac:dyDescent="0.25">
      <c r="A20" s="5"/>
      <c r="B20" s="51"/>
      <c r="C20" s="14"/>
      <c r="D20" s="22"/>
      <c r="E20" s="23"/>
      <c r="F20" s="47"/>
      <c r="G20" s="253"/>
    </row>
    <row r="21" spans="1:7" x14ac:dyDescent="0.25">
      <c r="A21" s="5"/>
      <c r="B21" s="51"/>
      <c r="C21" s="1"/>
      <c r="D21" s="22"/>
      <c r="E21" s="23"/>
      <c r="F21" s="47"/>
      <c r="G21" s="253"/>
    </row>
    <row r="22" spans="1:7" x14ac:dyDescent="0.25">
      <c r="A22" s="5"/>
      <c r="B22" s="51"/>
      <c r="C22" s="14"/>
      <c r="D22" s="22"/>
      <c r="E22" s="23"/>
      <c r="F22" s="40"/>
      <c r="G22" s="253"/>
    </row>
    <row r="23" spans="1:7" x14ac:dyDescent="0.25">
      <c r="A23" s="5"/>
      <c r="B23" s="51"/>
      <c r="C23" s="14"/>
      <c r="D23" s="22"/>
      <c r="E23" s="23"/>
      <c r="F23" s="47"/>
      <c r="G23" s="253"/>
    </row>
    <row r="24" spans="1:7" x14ac:dyDescent="0.25">
      <c r="A24" s="5"/>
      <c r="B24" s="51"/>
      <c r="C24" s="14"/>
      <c r="D24" s="22"/>
      <c r="E24" s="23"/>
      <c r="F24" s="45"/>
      <c r="G24" s="253"/>
    </row>
    <row r="25" spans="1:7" x14ac:dyDescent="0.25">
      <c r="A25" s="5"/>
      <c r="B25" s="51"/>
      <c r="C25" s="14"/>
      <c r="D25" s="22"/>
      <c r="E25" s="23"/>
      <c r="F25" s="47"/>
      <c r="G25" s="253"/>
    </row>
    <row r="26" spans="1:7" x14ac:dyDescent="0.25">
      <c r="A26" s="5"/>
      <c r="B26" s="51"/>
      <c r="C26" s="14"/>
      <c r="D26" s="22"/>
      <c r="E26" s="23"/>
      <c r="F26" s="40"/>
      <c r="G26" s="253"/>
    </row>
    <row r="27" spans="1:7" x14ac:dyDescent="0.25">
      <c r="A27" s="5"/>
      <c r="B27" s="51"/>
      <c r="C27" s="14"/>
      <c r="D27" s="22"/>
      <c r="E27" s="26"/>
      <c r="F27" s="29"/>
      <c r="G27" s="253"/>
    </row>
    <row r="28" spans="1:7" s="38" customFormat="1" x14ac:dyDescent="0.25">
      <c r="A28" s="65"/>
      <c r="B28" s="51"/>
      <c r="C28" s="14"/>
      <c r="D28" s="15"/>
      <c r="E28" s="26"/>
      <c r="F28" s="29"/>
      <c r="G28" s="253"/>
    </row>
    <row r="29" spans="1:7" x14ac:dyDescent="0.25">
      <c r="A29" s="5"/>
      <c r="B29" s="51"/>
      <c r="C29" s="14"/>
      <c r="D29" s="22"/>
      <c r="E29" s="23"/>
      <c r="F29" s="40"/>
      <c r="G29" s="253" t="str">
        <f t="shared" ref="G29:G51" si="1">IF(D29="","",E29*F29)</f>
        <v/>
      </c>
    </row>
    <row r="30" spans="1:7" x14ac:dyDescent="0.25">
      <c r="A30" s="5"/>
      <c r="B30" s="51"/>
      <c r="C30" s="14"/>
      <c r="D30" s="22"/>
      <c r="E30" s="22"/>
      <c r="F30" s="40"/>
      <c r="G30" s="253" t="str">
        <f t="shared" si="1"/>
        <v/>
      </c>
    </row>
    <row r="31" spans="1:7" x14ac:dyDescent="0.25">
      <c r="A31" s="5"/>
      <c r="B31" s="51"/>
      <c r="C31" s="14"/>
      <c r="D31" s="22"/>
      <c r="E31" s="22"/>
      <c r="F31" s="49"/>
      <c r="G31" s="253" t="str">
        <f t="shared" si="1"/>
        <v/>
      </c>
    </row>
    <row r="32" spans="1:7" x14ac:dyDescent="0.25">
      <c r="A32" s="5"/>
      <c r="B32" s="51"/>
      <c r="C32" s="14"/>
      <c r="D32" s="22"/>
      <c r="E32" s="22"/>
      <c r="F32" s="49"/>
      <c r="G32" s="253" t="str">
        <f t="shared" si="1"/>
        <v/>
      </c>
    </row>
    <row r="33" spans="1:7" x14ac:dyDescent="0.25">
      <c r="A33" s="5"/>
      <c r="B33" s="51"/>
      <c r="C33" s="14"/>
      <c r="D33" s="22"/>
      <c r="E33" s="22"/>
      <c r="F33" s="40"/>
      <c r="G33" s="253" t="str">
        <f t="shared" si="1"/>
        <v/>
      </c>
    </row>
    <row r="34" spans="1:7" x14ac:dyDescent="0.25">
      <c r="A34" s="5"/>
      <c r="B34" s="51"/>
      <c r="C34" s="14"/>
      <c r="D34" s="22"/>
      <c r="E34" s="22"/>
      <c r="F34" s="40"/>
      <c r="G34" s="253" t="str">
        <f t="shared" si="1"/>
        <v/>
      </c>
    </row>
    <row r="35" spans="1:7" x14ac:dyDescent="0.25">
      <c r="A35" s="5"/>
      <c r="B35" s="51"/>
      <c r="C35" s="14"/>
      <c r="D35" s="22"/>
      <c r="E35" s="22"/>
      <c r="F35" s="40"/>
      <c r="G35" s="253" t="str">
        <f t="shared" si="1"/>
        <v/>
      </c>
    </row>
    <row r="36" spans="1:7" x14ac:dyDescent="0.25">
      <c r="A36" s="5"/>
      <c r="B36" s="51"/>
      <c r="C36" s="14"/>
      <c r="D36" s="22"/>
      <c r="E36" s="22"/>
      <c r="F36" s="40"/>
      <c r="G36" s="253" t="str">
        <f t="shared" si="1"/>
        <v/>
      </c>
    </row>
    <row r="37" spans="1:7" x14ac:dyDescent="0.25">
      <c r="A37" s="5"/>
      <c r="B37" s="51"/>
      <c r="C37" s="14"/>
      <c r="D37" s="22"/>
      <c r="E37" s="22"/>
      <c r="F37" s="40"/>
      <c r="G37" s="253" t="str">
        <f t="shared" si="1"/>
        <v/>
      </c>
    </row>
    <row r="38" spans="1:7" x14ac:dyDescent="0.25">
      <c r="A38" s="5"/>
      <c r="B38" s="51"/>
      <c r="C38" s="14"/>
      <c r="D38" s="22"/>
      <c r="E38" s="22"/>
      <c r="F38" s="40"/>
      <c r="G38" s="253" t="str">
        <f t="shared" si="1"/>
        <v/>
      </c>
    </row>
    <row r="39" spans="1:7" x14ac:dyDescent="0.25">
      <c r="A39" s="5"/>
      <c r="B39" s="51"/>
      <c r="C39" s="14"/>
      <c r="D39" s="39"/>
      <c r="E39" s="39"/>
      <c r="F39" s="40"/>
      <c r="G39" s="253" t="str">
        <f t="shared" si="1"/>
        <v/>
      </c>
    </row>
    <row r="40" spans="1:7" x14ac:dyDescent="0.25">
      <c r="A40" s="5"/>
      <c r="B40" s="51"/>
      <c r="C40" s="14"/>
      <c r="D40" s="22"/>
      <c r="E40" s="22"/>
      <c r="F40" s="40"/>
      <c r="G40" s="253" t="str">
        <f t="shared" si="1"/>
        <v/>
      </c>
    </row>
    <row r="41" spans="1:7" x14ac:dyDescent="0.25">
      <c r="A41" s="5"/>
      <c r="B41" s="51"/>
      <c r="C41" s="14"/>
      <c r="D41" s="39"/>
      <c r="E41" s="39"/>
      <c r="F41" s="40"/>
      <c r="G41" s="253" t="str">
        <f t="shared" si="1"/>
        <v/>
      </c>
    </row>
    <row r="42" spans="1:7" x14ac:dyDescent="0.25">
      <c r="A42" s="5"/>
      <c r="B42" s="51"/>
      <c r="C42" s="14"/>
      <c r="D42" s="39"/>
      <c r="E42" s="39"/>
      <c r="F42" s="40"/>
      <c r="G42" s="253" t="str">
        <f t="shared" si="1"/>
        <v/>
      </c>
    </row>
    <row r="43" spans="1:7" x14ac:dyDescent="0.25">
      <c r="A43" s="5"/>
      <c r="B43" s="51"/>
      <c r="C43" s="14"/>
      <c r="D43" s="22"/>
      <c r="E43" s="22"/>
      <c r="F43" s="40"/>
      <c r="G43" s="253" t="str">
        <f t="shared" si="1"/>
        <v/>
      </c>
    </row>
    <row r="44" spans="1:7" x14ac:dyDescent="0.25">
      <c r="A44" s="5"/>
      <c r="B44" s="51"/>
      <c r="C44" s="14"/>
      <c r="D44" s="22"/>
      <c r="E44" s="22"/>
      <c r="F44" s="40"/>
      <c r="G44" s="253" t="str">
        <f t="shared" si="1"/>
        <v/>
      </c>
    </row>
    <row r="45" spans="1:7" x14ac:dyDescent="0.25">
      <c r="A45" s="5"/>
      <c r="B45" s="51"/>
      <c r="C45" s="14"/>
      <c r="D45" s="22"/>
      <c r="E45" s="22"/>
      <c r="F45" s="40"/>
      <c r="G45" s="253" t="str">
        <f t="shared" si="1"/>
        <v/>
      </c>
    </row>
    <row r="46" spans="1:7" x14ac:dyDescent="0.25">
      <c r="A46" s="5"/>
      <c r="B46" s="51"/>
      <c r="C46" s="14"/>
      <c r="D46" s="22"/>
      <c r="E46" s="22"/>
      <c r="F46" s="40"/>
      <c r="G46" s="253" t="str">
        <f t="shared" si="1"/>
        <v/>
      </c>
    </row>
    <row r="47" spans="1:7" x14ac:dyDescent="0.25">
      <c r="A47" s="5"/>
      <c r="B47" s="51"/>
      <c r="C47" s="14"/>
      <c r="D47" s="22"/>
      <c r="E47" s="22"/>
      <c r="F47" s="40"/>
      <c r="G47" s="253" t="str">
        <f t="shared" si="1"/>
        <v/>
      </c>
    </row>
    <row r="48" spans="1:7" x14ac:dyDescent="0.25">
      <c r="A48" s="5"/>
      <c r="B48" s="51"/>
      <c r="C48" s="14"/>
      <c r="D48" s="22"/>
      <c r="E48" s="22"/>
      <c r="F48" s="40"/>
      <c r="G48" s="253" t="str">
        <f t="shared" si="1"/>
        <v/>
      </c>
    </row>
    <row r="49" spans="1:7" x14ac:dyDescent="0.25">
      <c r="A49" s="5"/>
      <c r="B49" s="51"/>
      <c r="C49" s="14"/>
      <c r="D49" s="22"/>
      <c r="E49" s="22"/>
      <c r="F49" s="40"/>
      <c r="G49" s="253" t="str">
        <f t="shared" si="1"/>
        <v/>
      </c>
    </row>
    <row r="50" spans="1:7" x14ac:dyDescent="0.25">
      <c r="A50" s="5"/>
      <c r="B50" s="51"/>
      <c r="C50" s="14"/>
      <c r="D50" s="22"/>
      <c r="E50" s="22"/>
      <c r="F50" s="40"/>
      <c r="G50" s="253" t="str">
        <f t="shared" si="1"/>
        <v/>
      </c>
    </row>
    <row r="51" spans="1:7" x14ac:dyDescent="0.25">
      <c r="A51" s="5"/>
      <c r="B51" s="51"/>
      <c r="C51" s="14"/>
      <c r="D51" s="22"/>
      <c r="E51" s="22"/>
      <c r="F51" s="40"/>
      <c r="G51" s="253" t="str">
        <f t="shared" si="1"/>
        <v/>
      </c>
    </row>
    <row r="52" spans="1:7" x14ac:dyDescent="0.25">
      <c r="A52" s="5"/>
      <c r="B52" s="51"/>
      <c r="C52" s="14"/>
      <c r="D52" s="22"/>
      <c r="E52" s="22"/>
      <c r="F52" s="40"/>
      <c r="G52" s="253"/>
    </row>
    <row r="53" spans="1:7" x14ac:dyDescent="0.25">
      <c r="A53" s="5"/>
      <c r="B53" s="51"/>
      <c r="C53" s="14"/>
      <c r="D53" s="22"/>
      <c r="E53" s="22"/>
      <c r="F53" s="40"/>
      <c r="G53" s="253" t="str">
        <f>IF(D53="","",E53*F53)</f>
        <v/>
      </c>
    </row>
    <row r="54" spans="1:7" x14ac:dyDescent="0.25">
      <c r="A54" s="5"/>
      <c r="B54" s="51"/>
      <c r="C54" s="14"/>
      <c r="D54" s="22"/>
      <c r="E54" s="22"/>
      <c r="F54" s="40"/>
      <c r="G54" s="253" t="str">
        <f>IF(D54="","",E54*F54)</f>
        <v/>
      </c>
    </row>
    <row r="55" spans="1:7" x14ac:dyDescent="0.25">
      <c r="A55" s="5"/>
      <c r="B55" s="51"/>
      <c r="C55" s="14"/>
      <c r="D55" s="22"/>
      <c r="E55" s="22"/>
      <c r="F55" s="40"/>
      <c r="G55" s="253" t="str">
        <f>IF(D55="","",E55*F55)</f>
        <v/>
      </c>
    </row>
    <row r="56" spans="1:7" x14ac:dyDescent="0.25">
      <c r="A56" s="5"/>
      <c r="B56" s="51"/>
      <c r="C56" s="14"/>
      <c r="D56" s="22"/>
      <c r="E56" s="22"/>
      <c r="F56" s="40"/>
      <c r="G56" s="253" t="str">
        <f>IF(D56="","",E56*F56)</f>
        <v/>
      </c>
    </row>
    <row r="57" spans="1:7" s="30" customFormat="1" ht="24.75" customHeight="1" x14ac:dyDescent="0.25">
      <c r="B57" s="115" t="str">
        <f>$B$10</f>
        <v>C13.3</v>
      </c>
      <c r="C57" s="32" t="s">
        <v>609</v>
      </c>
      <c r="D57" s="33"/>
      <c r="E57" s="34"/>
      <c r="F57" s="33"/>
      <c r="G57" s="238">
        <f>SUM(G9:G56)</f>
        <v>0</v>
      </c>
    </row>
  </sheetData>
  <mergeCells count="4">
    <mergeCell ref="E1:G1"/>
    <mergeCell ref="B5:F7"/>
    <mergeCell ref="G4:G7"/>
    <mergeCell ref="B4:F4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9">
    <tabColor rgb="FFFFFF00"/>
    <pageSetUpPr fitToPage="1"/>
  </sheetPr>
  <dimension ref="B1:H57"/>
  <sheetViews>
    <sheetView view="pageBreakPreview" zoomScale="55" zoomScaleNormal="125" zoomScaleSheetLayoutView="55" zoomScalePageLayoutView="125" workbookViewId="0">
      <selection activeCell="W27" sqref="W27"/>
    </sheetView>
  </sheetViews>
  <sheetFormatPr defaultColWidth="6.88671875" defaultRowHeight="13.2" x14ac:dyDescent="0.25"/>
  <cols>
    <col min="1" max="1" width="0.88671875" style="1" customWidth="1"/>
    <col min="2" max="2" width="11.6640625" style="37" customWidth="1"/>
    <col min="3" max="3" width="45.6640625" style="3" customWidth="1"/>
    <col min="4" max="4" width="13.6640625" style="4" customWidth="1"/>
    <col min="5" max="5" width="15.6640625" style="4" customWidth="1"/>
    <col min="6" max="6" width="15.6640625" style="1" customWidth="1"/>
    <col min="7" max="7" width="15.6640625" style="5" customWidth="1"/>
    <col min="8" max="8" width="0.88671875" style="5" customWidth="1"/>
    <col min="9" max="16384" width="6.88671875" style="1"/>
  </cols>
  <sheetData>
    <row r="1" spans="2:8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8" x14ac:dyDescent="0.25">
      <c r="B2" s="86" t="str">
        <f>Client2</f>
        <v>Department of Transport</v>
      </c>
    </row>
    <row r="3" spans="2:8" x14ac:dyDescent="0.25">
      <c r="B3" s="75"/>
      <c r="C3" s="75"/>
      <c r="D3" s="76"/>
      <c r="E3" s="76"/>
      <c r="F3" s="77"/>
      <c r="G3" s="88"/>
    </row>
    <row r="4" spans="2:8" x14ac:dyDescent="0.25">
      <c r="B4" s="264" t="s">
        <v>8</v>
      </c>
      <c r="C4" s="265"/>
      <c r="D4" s="265"/>
      <c r="E4" s="265"/>
      <c r="F4" s="265"/>
      <c r="G4" s="271" t="str">
        <f>"CHAPTER "&amp;B10</f>
        <v>CHAPTER C13.4</v>
      </c>
      <c r="H4" s="6"/>
    </row>
    <row r="5" spans="2:8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2"/>
      <c r="H5" s="8"/>
    </row>
    <row r="6" spans="2:8" ht="12.75" customHeight="1" x14ac:dyDescent="0.25">
      <c r="B6" s="267"/>
      <c r="C6" s="268"/>
      <c r="D6" s="268"/>
      <c r="E6" s="268"/>
      <c r="F6" s="268"/>
      <c r="G6" s="272"/>
      <c r="H6" s="8"/>
    </row>
    <row r="7" spans="2:8" ht="7.5" customHeight="1" x14ac:dyDescent="0.25">
      <c r="B7" s="269"/>
      <c r="C7" s="270"/>
      <c r="D7" s="270"/>
      <c r="E7" s="270"/>
      <c r="F7" s="270"/>
      <c r="G7" s="273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51"/>
      <c r="C9" s="14"/>
      <c r="D9" s="15"/>
      <c r="E9" s="15"/>
      <c r="F9" s="16"/>
      <c r="G9" s="17" t="str">
        <f t="shared" ref="G9:G17" si="0">IF(D9="","",E9*F9)</f>
        <v/>
      </c>
      <c r="H9" s="18"/>
    </row>
    <row r="10" spans="2:8" x14ac:dyDescent="0.25">
      <c r="B10" s="71" t="s">
        <v>439</v>
      </c>
      <c r="C10" s="20" t="s">
        <v>440</v>
      </c>
      <c r="D10" s="22"/>
      <c r="E10" s="22"/>
      <c r="F10" s="42"/>
      <c r="G10" s="17" t="str">
        <f t="shared" si="0"/>
        <v/>
      </c>
      <c r="H10" s="43"/>
    </row>
    <row r="11" spans="2:8" x14ac:dyDescent="0.25">
      <c r="B11" s="51"/>
      <c r="C11" s="14"/>
      <c r="D11" s="22"/>
      <c r="E11" s="22"/>
      <c r="F11" s="42"/>
      <c r="G11" s="17" t="str">
        <f t="shared" si="0"/>
        <v/>
      </c>
      <c r="H11" s="43"/>
    </row>
    <row r="12" spans="2:8" ht="26.4" x14ac:dyDescent="0.25">
      <c r="B12" s="51" t="s">
        <v>443</v>
      </c>
      <c r="C12" s="14" t="s">
        <v>676</v>
      </c>
      <c r="D12" s="22"/>
      <c r="E12" s="22"/>
      <c r="F12" s="42"/>
      <c r="G12" s="17" t="str">
        <f t="shared" si="0"/>
        <v/>
      </c>
      <c r="H12" s="43"/>
    </row>
    <row r="13" spans="2:8" x14ac:dyDescent="0.25">
      <c r="B13" s="51"/>
      <c r="C13" s="14"/>
      <c r="D13" s="22"/>
      <c r="E13" s="22"/>
      <c r="F13" s="42"/>
      <c r="G13" s="17" t="str">
        <f t="shared" si="0"/>
        <v/>
      </c>
      <c r="H13" s="43"/>
    </row>
    <row r="14" spans="2:8" x14ac:dyDescent="0.25">
      <c r="B14" s="51" t="s">
        <v>444</v>
      </c>
      <c r="C14" s="14" t="s">
        <v>721</v>
      </c>
      <c r="D14" s="22"/>
      <c r="E14" s="23"/>
      <c r="F14" s="24"/>
      <c r="G14" s="17" t="str">
        <f t="shared" si="0"/>
        <v/>
      </c>
      <c r="H14" s="44"/>
    </row>
    <row r="15" spans="2:8" x14ac:dyDescent="0.25">
      <c r="B15" s="51"/>
      <c r="C15" s="14"/>
      <c r="D15" s="22"/>
      <c r="E15" s="23"/>
      <c r="F15" s="24"/>
      <c r="G15" s="17" t="str">
        <f t="shared" si="0"/>
        <v/>
      </c>
      <c r="H15" s="44"/>
    </row>
    <row r="16" spans="2:8" ht="26.4" x14ac:dyDescent="0.25">
      <c r="B16" s="51" t="s">
        <v>75</v>
      </c>
      <c r="C16" s="14" t="s">
        <v>722</v>
      </c>
      <c r="D16" s="22" t="s">
        <v>45</v>
      </c>
      <c r="E16" s="23">
        <v>100</v>
      </c>
      <c r="F16" s="24"/>
      <c r="G16" s="17">
        <f t="shared" si="0"/>
        <v>0</v>
      </c>
      <c r="H16" s="44"/>
    </row>
    <row r="17" spans="2:8" x14ac:dyDescent="0.25">
      <c r="B17" s="51"/>
      <c r="C17" s="14"/>
      <c r="D17" s="22"/>
      <c r="E17" s="23"/>
      <c r="F17" s="24"/>
      <c r="G17" s="17" t="str">
        <f t="shared" si="0"/>
        <v/>
      </c>
      <c r="H17" s="44"/>
    </row>
    <row r="18" spans="2:8" ht="26.4" x14ac:dyDescent="0.25">
      <c r="B18" s="51" t="s">
        <v>446</v>
      </c>
      <c r="C18" s="14" t="s">
        <v>441</v>
      </c>
      <c r="D18" s="22"/>
      <c r="E18" s="22"/>
      <c r="F18" s="40"/>
      <c r="G18" s="17" t="str">
        <f t="shared" ref="G18:G20" si="1">IF(D18="","",E18*F18)</f>
        <v/>
      </c>
      <c r="H18" s="43"/>
    </row>
    <row r="19" spans="2:8" x14ac:dyDescent="0.25">
      <c r="B19" s="51"/>
      <c r="C19" s="14"/>
      <c r="D19" s="22"/>
      <c r="E19" s="22"/>
      <c r="F19" s="40"/>
      <c r="G19" s="17" t="str">
        <f t="shared" si="1"/>
        <v/>
      </c>
      <c r="H19" s="43"/>
    </row>
    <row r="20" spans="2:8" ht="26.4" x14ac:dyDescent="0.25">
      <c r="B20" s="51" t="s">
        <v>445</v>
      </c>
      <c r="C20" s="14" t="s">
        <v>442</v>
      </c>
      <c r="D20" s="22" t="s">
        <v>122</v>
      </c>
      <c r="E20" s="22">
        <v>500</v>
      </c>
      <c r="F20" s="40"/>
      <c r="G20" s="17">
        <f t="shared" si="1"/>
        <v>0</v>
      </c>
    </row>
    <row r="21" spans="2:8" x14ac:dyDescent="0.25">
      <c r="B21" s="51"/>
      <c r="C21" s="1"/>
      <c r="D21" s="22"/>
      <c r="E21" s="23"/>
      <c r="F21" s="47"/>
      <c r="G21" s="17"/>
    </row>
    <row r="22" spans="2:8" x14ac:dyDescent="0.25">
      <c r="B22" s="51"/>
      <c r="C22" s="14"/>
      <c r="D22" s="22"/>
      <c r="E22" s="23"/>
      <c r="F22" s="40"/>
      <c r="G22" s="17"/>
    </row>
    <row r="23" spans="2:8" x14ac:dyDescent="0.25">
      <c r="B23" s="51"/>
      <c r="C23" s="14"/>
      <c r="D23" s="22"/>
      <c r="E23" s="23"/>
      <c r="F23" s="47"/>
      <c r="G23" s="17"/>
    </row>
    <row r="24" spans="2:8" x14ac:dyDescent="0.25">
      <c r="B24" s="51"/>
      <c r="C24" s="14"/>
      <c r="D24" s="22"/>
      <c r="E24" s="23"/>
      <c r="F24" s="45"/>
      <c r="G24" s="17"/>
    </row>
    <row r="25" spans="2:8" x14ac:dyDescent="0.25">
      <c r="B25" s="51"/>
      <c r="C25" s="14"/>
      <c r="D25" s="22"/>
      <c r="E25" s="23"/>
      <c r="F25" s="47"/>
      <c r="G25" s="17"/>
    </row>
    <row r="26" spans="2:8" x14ac:dyDescent="0.25">
      <c r="B26" s="51"/>
      <c r="C26" s="14"/>
      <c r="D26" s="22"/>
      <c r="E26" s="23"/>
      <c r="F26" s="40"/>
      <c r="G26" s="17"/>
      <c r="H26" s="44"/>
    </row>
    <row r="27" spans="2:8" x14ac:dyDescent="0.25">
      <c r="B27" s="51"/>
      <c r="C27" s="14"/>
      <c r="D27" s="22"/>
      <c r="E27" s="26"/>
      <c r="F27" s="29"/>
      <c r="G27" s="17"/>
      <c r="H27" s="18"/>
    </row>
    <row r="28" spans="2:8" s="38" customFormat="1" x14ac:dyDescent="0.25">
      <c r="B28" s="51"/>
      <c r="C28" s="14"/>
      <c r="D28" s="22"/>
      <c r="E28" s="26"/>
      <c r="F28" s="29"/>
      <c r="G28" s="17"/>
      <c r="H28" s="18"/>
    </row>
    <row r="29" spans="2:8" x14ac:dyDescent="0.25">
      <c r="B29" s="51"/>
      <c r="C29" s="14"/>
      <c r="D29" s="22"/>
      <c r="E29" s="23"/>
      <c r="F29" s="40"/>
      <c r="G29" s="17"/>
      <c r="H29" s="44"/>
    </row>
    <row r="30" spans="2:8" x14ac:dyDescent="0.25">
      <c r="B30" s="51"/>
      <c r="C30" s="14"/>
      <c r="D30" s="22"/>
      <c r="E30" s="23"/>
      <c r="F30" s="40"/>
      <c r="G30" s="17"/>
      <c r="H30" s="44"/>
    </row>
    <row r="31" spans="2:8" x14ac:dyDescent="0.25">
      <c r="B31" s="51"/>
      <c r="C31" s="14"/>
      <c r="D31" s="22"/>
      <c r="E31" s="23"/>
      <c r="F31" s="48"/>
      <c r="G31" s="17"/>
      <c r="H31" s="43"/>
    </row>
    <row r="32" spans="2:8" x14ac:dyDescent="0.25">
      <c r="B32" s="51"/>
      <c r="C32" s="14"/>
      <c r="D32" s="22"/>
      <c r="E32" s="23"/>
      <c r="F32" s="48"/>
      <c r="G32" s="17"/>
      <c r="H32" s="43"/>
    </row>
    <row r="33" spans="2:8" x14ac:dyDescent="0.25">
      <c r="B33" s="51"/>
      <c r="C33" s="14"/>
      <c r="D33" s="22"/>
      <c r="E33" s="23"/>
      <c r="F33" s="45"/>
      <c r="G33" s="17"/>
      <c r="H33" s="43"/>
    </row>
    <row r="34" spans="2:8" x14ac:dyDescent="0.25">
      <c r="B34" s="51"/>
      <c r="C34" s="14"/>
      <c r="D34" s="22"/>
      <c r="E34" s="23"/>
      <c r="F34" s="45"/>
      <c r="G34" s="17"/>
      <c r="H34" s="43"/>
    </row>
    <row r="35" spans="2:8" x14ac:dyDescent="0.25">
      <c r="B35" s="51"/>
      <c r="C35" s="14"/>
      <c r="D35" s="22"/>
      <c r="E35" s="22"/>
      <c r="F35" s="42"/>
      <c r="G35" s="17"/>
      <c r="H35" s="43"/>
    </row>
    <row r="36" spans="2:8" x14ac:dyDescent="0.25">
      <c r="B36" s="51"/>
      <c r="C36" s="14"/>
      <c r="D36" s="22"/>
      <c r="E36" s="22"/>
      <c r="F36" s="42"/>
      <c r="G36" s="17"/>
      <c r="H36" s="43"/>
    </row>
    <row r="37" spans="2:8" x14ac:dyDescent="0.25">
      <c r="B37" s="51"/>
      <c r="C37" s="14"/>
      <c r="D37" s="22"/>
      <c r="E37" s="22"/>
      <c r="F37" s="40"/>
      <c r="G37" s="17"/>
      <c r="H37" s="43"/>
    </row>
    <row r="38" spans="2:8" x14ac:dyDescent="0.25">
      <c r="B38" s="51"/>
      <c r="C38" s="14"/>
      <c r="D38" s="22"/>
      <c r="E38" s="22"/>
      <c r="F38" s="40"/>
      <c r="G38" s="17"/>
      <c r="H38" s="43"/>
    </row>
    <row r="39" spans="2:8" x14ac:dyDescent="0.25">
      <c r="B39" s="51"/>
      <c r="C39" s="14"/>
      <c r="D39" s="22"/>
      <c r="E39" s="22"/>
      <c r="F39" s="40"/>
      <c r="G39" s="17"/>
      <c r="H39" s="43"/>
    </row>
    <row r="40" spans="2:8" x14ac:dyDescent="0.25">
      <c r="B40" s="51"/>
      <c r="C40" s="14"/>
      <c r="D40" s="22"/>
      <c r="E40" s="22"/>
      <c r="F40" s="40"/>
      <c r="G40" s="17"/>
      <c r="H40" s="43"/>
    </row>
    <row r="41" spans="2:8" x14ac:dyDescent="0.25">
      <c r="B41" s="51"/>
      <c r="C41" s="14"/>
      <c r="D41" s="22"/>
      <c r="E41" s="22"/>
      <c r="F41" s="40"/>
      <c r="G41" s="17"/>
      <c r="H41" s="43"/>
    </row>
    <row r="42" spans="2:8" x14ac:dyDescent="0.25">
      <c r="B42" s="51"/>
      <c r="C42" s="14"/>
      <c r="D42" s="22"/>
      <c r="E42" s="22"/>
      <c r="F42" s="40"/>
      <c r="G42" s="17"/>
      <c r="H42" s="43"/>
    </row>
    <row r="43" spans="2:8" x14ac:dyDescent="0.25">
      <c r="B43" s="51"/>
      <c r="C43" s="14"/>
      <c r="D43" s="22"/>
      <c r="E43" s="22"/>
      <c r="F43" s="40"/>
      <c r="G43" s="17"/>
      <c r="H43" s="43"/>
    </row>
    <row r="44" spans="2:8" x14ac:dyDescent="0.25">
      <c r="B44" s="51"/>
      <c r="C44" s="14"/>
      <c r="D44" s="22"/>
      <c r="E44" s="22"/>
      <c r="F44" s="40"/>
      <c r="G44" s="17"/>
      <c r="H44" s="43"/>
    </row>
    <row r="45" spans="2:8" x14ac:dyDescent="0.25">
      <c r="B45" s="51"/>
      <c r="C45" s="14"/>
      <c r="D45" s="22"/>
      <c r="E45" s="22"/>
      <c r="F45" s="49"/>
      <c r="G45" s="17"/>
      <c r="H45" s="43"/>
    </row>
    <row r="46" spans="2:8" x14ac:dyDescent="0.25">
      <c r="B46" s="51"/>
      <c r="C46" s="14"/>
      <c r="D46" s="22"/>
      <c r="E46" s="22"/>
      <c r="F46" s="49"/>
      <c r="G46" s="17"/>
      <c r="H46" s="43"/>
    </row>
    <row r="47" spans="2:8" x14ac:dyDescent="0.25">
      <c r="B47" s="51"/>
      <c r="C47" s="14"/>
      <c r="D47" s="22"/>
      <c r="E47" s="22"/>
      <c r="F47" s="40"/>
      <c r="G47" s="17"/>
      <c r="H47" s="43"/>
    </row>
    <row r="48" spans="2:8" x14ac:dyDescent="0.25">
      <c r="B48" s="51"/>
      <c r="C48" s="14"/>
      <c r="D48" s="22"/>
      <c r="E48" s="22"/>
      <c r="F48" s="40"/>
      <c r="G48" s="17"/>
      <c r="H48" s="43"/>
    </row>
    <row r="49" spans="2:8" x14ac:dyDescent="0.25">
      <c r="B49" s="51"/>
      <c r="C49" s="14"/>
      <c r="D49" s="22"/>
      <c r="E49" s="22"/>
      <c r="F49" s="40"/>
      <c r="G49" s="17"/>
      <c r="H49" s="43"/>
    </row>
    <row r="50" spans="2:8" x14ac:dyDescent="0.25">
      <c r="B50" s="51"/>
      <c r="C50" s="14"/>
      <c r="D50" s="22"/>
      <c r="E50" s="22"/>
      <c r="F50" s="40"/>
      <c r="G50" s="17"/>
      <c r="H50" s="43"/>
    </row>
    <row r="51" spans="2:8" x14ac:dyDescent="0.25">
      <c r="B51" s="51"/>
      <c r="C51" s="14"/>
      <c r="D51" s="22"/>
      <c r="E51" s="22"/>
      <c r="F51" s="40"/>
      <c r="G51" s="17"/>
      <c r="H51" s="43"/>
    </row>
    <row r="52" spans="2:8" x14ac:dyDescent="0.25">
      <c r="B52" s="51"/>
      <c r="C52" s="14"/>
      <c r="D52" s="22"/>
      <c r="E52" s="22"/>
      <c r="F52" s="40"/>
      <c r="G52" s="17"/>
      <c r="H52" s="43"/>
    </row>
    <row r="53" spans="2:8" x14ac:dyDescent="0.25">
      <c r="B53" s="51"/>
      <c r="C53" s="14"/>
      <c r="D53" s="22"/>
      <c r="E53" s="22"/>
      <c r="F53" s="40"/>
      <c r="G53" s="17"/>
      <c r="H53" s="43"/>
    </row>
    <row r="54" spans="2:8" x14ac:dyDescent="0.25">
      <c r="B54" s="51"/>
      <c r="C54" s="14"/>
      <c r="D54" s="22"/>
      <c r="E54" s="22"/>
      <c r="F54" s="40"/>
      <c r="G54" s="17"/>
      <c r="H54" s="43"/>
    </row>
    <row r="55" spans="2:8" x14ac:dyDescent="0.25">
      <c r="B55" s="51"/>
      <c r="C55" s="14"/>
      <c r="D55" s="22"/>
      <c r="E55" s="22"/>
      <c r="F55" s="40"/>
      <c r="G55" s="17" t="str">
        <f>IF(D55="","",E55*F55)</f>
        <v/>
      </c>
      <c r="H55" s="43"/>
    </row>
    <row r="56" spans="2:8" x14ac:dyDescent="0.25">
      <c r="B56" s="51"/>
      <c r="C56" s="14"/>
      <c r="D56" s="22"/>
      <c r="E56" s="22"/>
      <c r="F56" s="40"/>
      <c r="G56" s="17"/>
      <c r="H56" s="43"/>
    </row>
    <row r="57" spans="2:8" s="30" customFormat="1" ht="19.5" customHeight="1" x14ac:dyDescent="0.25">
      <c r="B57" s="115" t="str">
        <f>$B$10</f>
        <v>C13.4</v>
      </c>
      <c r="C57" s="32" t="s">
        <v>609</v>
      </c>
      <c r="D57" s="33"/>
      <c r="E57" s="34"/>
      <c r="F57" s="33"/>
      <c r="G57" s="35">
        <f>SUM(G9:G56)</f>
        <v>0</v>
      </c>
      <c r="H57" s="36"/>
    </row>
  </sheetData>
  <mergeCells count="4">
    <mergeCell ref="E1:G1"/>
    <mergeCell ref="B5:F7"/>
    <mergeCell ref="G4:G7"/>
    <mergeCell ref="B4:F4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rgb="FFFFFF00"/>
    <pageSetUpPr fitToPage="1"/>
  </sheetPr>
  <dimension ref="B1:H27"/>
  <sheetViews>
    <sheetView view="pageBreakPreview" zoomScale="55" zoomScaleNormal="125" zoomScaleSheetLayoutView="55" zoomScalePageLayoutView="125" workbookViewId="0">
      <selection activeCell="K25" sqref="K25"/>
    </sheetView>
  </sheetViews>
  <sheetFormatPr defaultColWidth="6.88671875" defaultRowHeight="13.2" x14ac:dyDescent="0.25"/>
  <cols>
    <col min="1" max="1" width="0.88671875" style="1" customWidth="1"/>
    <col min="2" max="2" width="11.6640625" style="37" customWidth="1"/>
    <col min="3" max="3" width="45.6640625" style="3" customWidth="1"/>
    <col min="4" max="4" width="13.6640625" style="4" customWidth="1"/>
    <col min="5" max="5" width="15.6640625" style="4" customWidth="1"/>
    <col min="6" max="6" width="15.6640625" style="1" customWidth="1"/>
    <col min="7" max="7" width="15.6640625" style="5" customWidth="1"/>
    <col min="8" max="8" width="0.88671875" style="5" customWidth="1"/>
    <col min="9" max="16384" width="6.88671875" style="1"/>
  </cols>
  <sheetData>
    <row r="1" spans="2:8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8" x14ac:dyDescent="0.25">
      <c r="B2" s="86" t="str">
        <f>Client2</f>
        <v>Department of Transport</v>
      </c>
    </row>
    <row r="3" spans="2:8" x14ac:dyDescent="0.25">
      <c r="B3" s="75"/>
      <c r="C3" s="75"/>
      <c r="D3" s="76"/>
      <c r="E3" s="76"/>
      <c r="F3" s="77"/>
      <c r="G3" s="88"/>
    </row>
    <row r="4" spans="2:8" x14ac:dyDescent="0.25">
      <c r="B4" s="264" t="s">
        <v>8</v>
      </c>
      <c r="C4" s="265"/>
      <c r="D4" s="265"/>
      <c r="E4" s="265"/>
      <c r="F4" s="265"/>
      <c r="G4" s="271" t="str">
        <f>"CHAPTER "&amp;B10</f>
        <v>CHAPTER C13.7</v>
      </c>
      <c r="H4" s="6"/>
    </row>
    <row r="5" spans="2:8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2"/>
      <c r="H5" s="8"/>
    </row>
    <row r="6" spans="2:8" ht="12.75" customHeight="1" x14ac:dyDescent="0.25">
      <c r="B6" s="267"/>
      <c r="C6" s="268"/>
      <c r="D6" s="268"/>
      <c r="E6" s="268"/>
      <c r="F6" s="268"/>
      <c r="G6" s="272"/>
      <c r="H6" s="8"/>
    </row>
    <row r="7" spans="2:8" ht="7.5" customHeight="1" x14ac:dyDescent="0.25">
      <c r="B7" s="269"/>
      <c r="C7" s="270"/>
      <c r="D7" s="270"/>
      <c r="E7" s="270"/>
      <c r="F7" s="270"/>
      <c r="G7" s="273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51"/>
      <c r="C9" s="14"/>
      <c r="D9" s="15"/>
      <c r="E9" s="15"/>
      <c r="F9" s="16"/>
      <c r="G9" s="17" t="str">
        <f t="shared" ref="G9:G14" si="0">IF(D9="","",E9*F9)</f>
        <v/>
      </c>
      <c r="H9" s="18"/>
    </row>
    <row r="10" spans="2:8" x14ac:dyDescent="0.25">
      <c r="B10" s="71" t="s">
        <v>448</v>
      </c>
      <c r="C10" s="20" t="s">
        <v>447</v>
      </c>
      <c r="D10" s="22"/>
      <c r="E10" s="22"/>
      <c r="F10" s="42"/>
      <c r="G10" s="17" t="str">
        <f t="shared" si="0"/>
        <v/>
      </c>
      <c r="H10" s="43"/>
    </row>
    <row r="11" spans="2:8" x14ac:dyDescent="0.25">
      <c r="B11" s="51"/>
      <c r="C11" s="14"/>
      <c r="D11" s="22"/>
      <c r="E11" s="22"/>
      <c r="F11" s="42"/>
      <c r="G11" s="17" t="str">
        <f t="shared" si="0"/>
        <v/>
      </c>
      <c r="H11" s="43"/>
    </row>
    <row r="12" spans="2:8" x14ac:dyDescent="0.25">
      <c r="B12" s="51" t="s">
        <v>449</v>
      </c>
      <c r="C12" s="14" t="s">
        <v>450</v>
      </c>
      <c r="D12" s="22"/>
      <c r="E12" s="22"/>
      <c r="F12" s="42"/>
      <c r="G12" s="17" t="str">
        <f t="shared" si="0"/>
        <v/>
      </c>
      <c r="H12" s="43"/>
    </row>
    <row r="13" spans="2:8" x14ac:dyDescent="0.25">
      <c r="B13" s="51"/>
      <c r="C13" s="14"/>
      <c r="D13" s="22"/>
      <c r="E13" s="22"/>
      <c r="F13" s="42"/>
      <c r="G13" s="17" t="str">
        <f t="shared" si="0"/>
        <v/>
      </c>
      <c r="H13" s="43"/>
    </row>
    <row r="14" spans="2:8" x14ac:dyDescent="0.25">
      <c r="B14" s="51" t="s">
        <v>453</v>
      </c>
      <c r="C14" s="14" t="s">
        <v>677</v>
      </c>
      <c r="D14" s="22" t="s">
        <v>6</v>
      </c>
      <c r="E14" s="23">
        <v>70</v>
      </c>
      <c r="F14" s="24"/>
      <c r="G14" s="17">
        <f t="shared" si="0"/>
        <v>0</v>
      </c>
      <c r="H14" s="44"/>
    </row>
    <row r="15" spans="2:8" x14ac:dyDescent="0.25">
      <c r="B15" s="51"/>
      <c r="C15" s="14"/>
      <c r="D15" s="22"/>
      <c r="E15" s="23"/>
      <c r="F15" s="24"/>
      <c r="G15" s="17"/>
      <c r="H15" s="44"/>
    </row>
    <row r="16" spans="2:8" ht="39.6" x14ac:dyDescent="0.25">
      <c r="B16" s="51"/>
      <c r="C16" s="14" t="s">
        <v>678</v>
      </c>
      <c r="D16" s="22" t="s">
        <v>6</v>
      </c>
      <c r="E16" s="23">
        <v>130</v>
      </c>
      <c r="F16" s="24"/>
      <c r="G16" s="17">
        <f>IF(D16="","",E16*F16)</f>
        <v>0</v>
      </c>
      <c r="H16" s="44"/>
    </row>
    <row r="17" spans="2:8" x14ac:dyDescent="0.25">
      <c r="B17" s="51"/>
      <c r="C17" s="14"/>
      <c r="D17" s="22"/>
      <c r="E17" s="23"/>
      <c r="F17" s="24"/>
      <c r="G17" s="17" t="str">
        <f>IF(D17="","",E17*F17)</f>
        <v/>
      </c>
      <c r="H17" s="44"/>
    </row>
    <row r="18" spans="2:8" x14ac:dyDescent="0.25">
      <c r="B18" s="51"/>
      <c r="C18" s="14"/>
      <c r="D18" s="22"/>
      <c r="E18" s="23"/>
      <c r="F18" s="24"/>
      <c r="G18" s="17"/>
      <c r="H18" s="44"/>
    </row>
    <row r="19" spans="2:8" x14ac:dyDescent="0.25">
      <c r="B19" s="51"/>
      <c r="C19" s="14"/>
      <c r="D19" s="22"/>
      <c r="E19" s="23"/>
      <c r="F19" s="24"/>
      <c r="G19" s="17" t="str">
        <f t="shared" ref="G19:G26" si="1">IF(D19="","",E19*F19)</f>
        <v/>
      </c>
      <c r="H19" s="44"/>
    </row>
    <row r="20" spans="2:8" x14ac:dyDescent="0.25">
      <c r="B20" s="51" t="s">
        <v>454</v>
      </c>
      <c r="C20" s="14" t="s">
        <v>451</v>
      </c>
      <c r="D20" s="22"/>
      <c r="E20" s="23"/>
      <c r="F20" s="40"/>
      <c r="G20" s="17" t="str">
        <f t="shared" si="1"/>
        <v/>
      </c>
      <c r="H20" s="44"/>
    </row>
    <row r="21" spans="2:8" x14ac:dyDescent="0.25">
      <c r="B21" s="51"/>
      <c r="C21" s="14"/>
      <c r="D21" s="22"/>
      <c r="E21" s="23"/>
      <c r="F21" s="48"/>
      <c r="G21" s="17" t="str">
        <f t="shared" si="1"/>
        <v/>
      </c>
      <c r="H21" s="43"/>
    </row>
    <row r="22" spans="2:8" x14ac:dyDescent="0.25">
      <c r="B22" s="51" t="s">
        <v>455</v>
      </c>
      <c r="C22" s="14" t="s">
        <v>452</v>
      </c>
      <c r="D22" s="22" t="s">
        <v>6</v>
      </c>
      <c r="E22" s="23">
        <v>10</v>
      </c>
      <c r="F22" s="24"/>
      <c r="G22" s="17">
        <f t="shared" si="1"/>
        <v>0</v>
      </c>
      <c r="H22" s="43"/>
    </row>
    <row r="23" spans="2:8" x14ac:dyDescent="0.25">
      <c r="B23" s="51"/>
      <c r="C23" s="14"/>
      <c r="D23" s="191"/>
      <c r="E23" s="23"/>
      <c r="F23" s="45"/>
      <c r="G23" s="17" t="str">
        <f t="shared" si="1"/>
        <v/>
      </c>
      <c r="H23" s="43"/>
    </row>
    <row r="24" spans="2:8" x14ac:dyDescent="0.25">
      <c r="B24" s="51"/>
      <c r="C24" s="231" t="s">
        <v>686</v>
      </c>
      <c r="D24" s="232"/>
      <c r="E24" s="22"/>
      <c r="F24" s="40"/>
      <c r="G24" s="17" t="str">
        <f t="shared" si="1"/>
        <v/>
      </c>
      <c r="H24" s="43"/>
    </row>
    <row r="25" spans="2:8" x14ac:dyDescent="0.25">
      <c r="B25" s="51"/>
      <c r="C25" s="231"/>
      <c r="D25" s="232"/>
      <c r="E25" s="22"/>
      <c r="F25" s="40"/>
      <c r="G25" s="17" t="str">
        <f t="shared" si="1"/>
        <v/>
      </c>
      <c r="H25" s="43"/>
    </row>
    <row r="26" spans="2:8" x14ac:dyDescent="0.25">
      <c r="B26" s="51"/>
      <c r="C26" s="231" t="s">
        <v>679</v>
      </c>
      <c r="D26" s="233" t="s">
        <v>680</v>
      </c>
      <c r="E26" s="108">
        <v>500</v>
      </c>
      <c r="F26" s="40"/>
      <c r="G26" s="17">
        <f t="shared" si="1"/>
        <v>0</v>
      </c>
      <c r="H26" s="43"/>
    </row>
    <row r="27" spans="2:8" s="30" customFormat="1" ht="24.75" customHeight="1" x14ac:dyDescent="0.25">
      <c r="B27" s="115" t="str">
        <f>$B$10</f>
        <v>C13.7</v>
      </c>
      <c r="C27" s="32" t="s">
        <v>609</v>
      </c>
      <c r="D27" s="33"/>
      <c r="E27" s="34"/>
      <c r="F27" s="33"/>
      <c r="G27" s="35">
        <f>SUM(G13:G26)</f>
        <v>0</v>
      </c>
      <c r="H27" s="36"/>
    </row>
  </sheetData>
  <mergeCells count="4">
    <mergeCell ref="E1:G1"/>
    <mergeCell ref="B5:F7"/>
    <mergeCell ref="G4:G7"/>
    <mergeCell ref="B4:F4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51">
    <tabColor rgb="FFFFFF00"/>
    <pageSetUpPr fitToPage="1"/>
  </sheetPr>
  <dimension ref="B1:H52"/>
  <sheetViews>
    <sheetView view="pageBreakPreview" topLeftCell="A40" zoomScale="85" zoomScaleNormal="125" zoomScaleSheetLayoutView="85" zoomScalePageLayoutView="125" workbookViewId="0">
      <selection activeCell="F25" sqref="F25"/>
    </sheetView>
  </sheetViews>
  <sheetFormatPr defaultColWidth="6.88671875" defaultRowHeight="13.2" x14ac:dyDescent="0.25"/>
  <cols>
    <col min="1" max="1" width="0.88671875" style="1" customWidth="1"/>
    <col min="2" max="2" width="11.6640625" style="37" customWidth="1"/>
    <col min="3" max="3" width="45.6640625" style="3" customWidth="1"/>
    <col min="4" max="4" width="13.6640625" style="4" customWidth="1"/>
    <col min="5" max="5" width="15.6640625" style="4" customWidth="1"/>
    <col min="6" max="6" width="15.6640625" style="1" customWidth="1"/>
    <col min="7" max="7" width="17.88671875" style="5" customWidth="1"/>
    <col min="8" max="8" width="0.88671875" style="5" customWidth="1"/>
    <col min="9" max="16384" width="6.88671875" style="1"/>
  </cols>
  <sheetData>
    <row r="1" spans="2:8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8" x14ac:dyDescent="0.25">
      <c r="B2" s="86" t="str">
        <f>Client2</f>
        <v>Department of Transport</v>
      </c>
    </row>
    <row r="3" spans="2:8" x14ac:dyDescent="0.25">
      <c r="B3" s="75"/>
      <c r="C3" s="75"/>
      <c r="D3" s="76"/>
      <c r="E3" s="76"/>
      <c r="F3" s="77"/>
      <c r="G3" s="88"/>
    </row>
    <row r="4" spans="2:8" x14ac:dyDescent="0.25">
      <c r="B4" s="264" t="s">
        <v>8</v>
      </c>
      <c r="C4" s="265"/>
      <c r="D4" s="265"/>
      <c r="E4" s="265"/>
      <c r="F4" s="265"/>
      <c r="G4" s="271" t="str">
        <f>"CHAPTER "&amp;B10</f>
        <v>CHAPTER C20.1</v>
      </c>
      <c r="H4" s="6"/>
    </row>
    <row r="5" spans="2:8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2"/>
      <c r="H5" s="8"/>
    </row>
    <row r="6" spans="2:8" ht="12.75" customHeight="1" x14ac:dyDescent="0.25">
      <c r="B6" s="267"/>
      <c r="C6" s="268"/>
      <c r="D6" s="268"/>
      <c r="E6" s="268"/>
      <c r="F6" s="268"/>
      <c r="G6" s="272"/>
      <c r="H6" s="8"/>
    </row>
    <row r="7" spans="2:8" ht="7.5" customHeight="1" x14ac:dyDescent="0.25">
      <c r="B7" s="269"/>
      <c r="C7" s="270"/>
      <c r="D7" s="270"/>
      <c r="E7" s="270"/>
      <c r="F7" s="270"/>
      <c r="G7" s="273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/>
    </row>
    <row r="9" spans="2:8" x14ac:dyDescent="0.25">
      <c r="B9" s="13"/>
      <c r="C9" s="14"/>
      <c r="D9" s="15"/>
      <c r="E9" s="15"/>
      <c r="F9" s="16"/>
      <c r="G9" s="17" t="str">
        <f t="shared" ref="G9:G19" si="0">IF(D9="","",E9*F9)</f>
        <v/>
      </c>
      <c r="H9" s="18"/>
    </row>
    <row r="10" spans="2:8" ht="26.4" x14ac:dyDescent="0.25">
      <c r="B10" s="71" t="s">
        <v>422</v>
      </c>
      <c r="C10" s="20" t="s">
        <v>423</v>
      </c>
      <c r="D10" s="22"/>
      <c r="E10" s="22"/>
      <c r="F10" s="42"/>
      <c r="G10" s="17" t="str">
        <f t="shared" si="0"/>
        <v/>
      </c>
      <c r="H10" s="43"/>
    </row>
    <row r="11" spans="2:8" x14ac:dyDescent="0.25">
      <c r="B11" s="51"/>
      <c r="C11" s="14"/>
      <c r="D11" s="22"/>
      <c r="E11" s="22"/>
      <c r="F11" s="42"/>
      <c r="G11" s="17" t="str">
        <f t="shared" si="0"/>
        <v/>
      </c>
      <c r="H11" s="43"/>
    </row>
    <row r="12" spans="2:8" x14ac:dyDescent="0.25">
      <c r="B12" s="51" t="s">
        <v>424</v>
      </c>
      <c r="C12" s="14" t="s">
        <v>425</v>
      </c>
      <c r="D12" s="22"/>
      <c r="E12" s="23"/>
      <c r="F12" s="24"/>
      <c r="G12" s="17" t="str">
        <f t="shared" si="0"/>
        <v/>
      </c>
      <c r="H12" s="44"/>
    </row>
    <row r="13" spans="2:8" x14ac:dyDescent="0.25">
      <c r="B13" s="71"/>
      <c r="C13" s="14"/>
      <c r="D13" s="22"/>
      <c r="E13" s="23"/>
      <c r="F13" s="24"/>
      <c r="G13" s="17" t="str">
        <f t="shared" si="0"/>
        <v/>
      </c>
      <c r="H13" s="44"/>
    </row>
    <row r="14" spans="2:8" x14ac:dyDescent="0.25">
      <c r="B14" s="51" t="s">
        <v>430</v>
      </c>
      <c r="C14" s="14" t="s">
        <v>427</v>
      </c>
      <c r="D14" s="22"/>
      <c r="E14" s="23"/>
      <c r="F14" s="45"/>
      <c r="G14" s="17" t="str">
        <f t="shared" si="0"/>
        <v/>
      </c>
      <c r="H14" s="43"/>
    </row>
    <row r="15" spans="2:8" x14ac:dyDescent="0.25">
      <c r="B15" s="51"/>
      <c r="C15" s="14"/>
      <c r="D15" s="22"/>
      <c r="E15" s="22"/>
      <c r="F15" s="42"/>
      <c r="G15" s="17" t="str">
        <f t="shared" si="0"/>
        <v/>
      </c>
      <c r="H15" s="43"/>
    </row>
    <row r="16" spans="2:8" x14ac:dyDescent="0.25">
      <c r="B16" s="51" t="s">
        <v>75</v>
      </c>
      <c r="C16" s="14" t="s">
        <v>428</v>
      </c>
      <c r="D16" s="22" t="s">
        <v>619</v>
      </c>
      <c r="E16" s="22">
        <v>3000000</v>
      </c>
      <c r="F16" s="40">
        <v>1</v>
      </c>
      <c r="G16" s="17">
        <f t="shared" si="0"/>
        <v>3000000</v>
      </c>
      <c r="H16" s="43"/>
    </row>
    <row r="17" spans="2:8" x14ac:dyDescent="0.25">
      <c r="B17" s="51"/>
      <c r="C17" s="14"/>
      <c r="D17" s="22"/>
      <c r="E17" s="22"/>
      <c r="F17" s="40"/>
      <c r="G17" s="17" t="str">
        <f t="shared" si="0"/>
        <v/>
      </c>
      <c r="H17" s="43"/>
    </row>
    <row r="18" spans="2:8" ht="26.4" x14ac:dyDescent="0.25">
      <c r="B18" s="51" t="s">
        <v>255</v>
      </c>
      <c r="C18" s="14" t="s">
        <v>429</v>
      </c>
      <c r="D18" s="22" t="s">
        <v>54</v>
      </c>
      <c r="E18" s="174">
        <f>G16</f>
        <v>3000000</v>
      </c>
      <c r="F18" s="175"/>
      <c r="G18" s="17">
        <f t="shared" si="0"/>
        <v>0</v>
      </c>
      <c r="H18" s="43"/>
    </row>
    <row r="19" spans="2:8" x14ac:dyDescent="0.25">
      <c r="B19" s="51"/>
      <c r="C19" s="14"/>
      <c r="D19" s="22"/>
      <c r="E19" s="22"/>
      <c r="F19" s="40"/>
      <c r="G19" s="17" t="str">
        <f t="shared" si="0"/>
        <v/>
      </c>
      <c r="H19" s="43"/>
    </row>
    <row r="20" spans="2:8" x14ac:dyDescent="0.25">
      <c r="B20" s="194"/>
      <c r="C20" s="14"/>
      <c r="D20" s="22"/>
      <c r="E20" s="22"/>
      <c r="F20" s="49"/>
      <c r="G20" s="17"/>
      <c r="H20" s="43"/>
    </row>
    <row r="21" spans="2:8" x14ac:dyDescent="0.25">
      <c r="B21" s="51"/>
      <c r="C21" s="14"/>
      <c r="D21" s="22"/>
      <c r="E21" s="22"/>
      <c r="F21" s="49"/>
      <c r="G21" s="17"/>
      <c r="H21" s="43"/>
    </row>
    <row r="22" spans="2:8" x14ac:dyDescent="0.25">
      <c r="B22" s="51"/>
      <c r="C22" s="14"/>
      <c r="D22" s="22"/>
      <c r="E22" s="22"/>
      <c r="F22" s="49"/>
      <c r="G22" s="17"/>
      <c r="H22" s="43"/>
    </row>
    <row r="23" spans="2:8" x14ac:dyDescent="0.25">
      <c r="B23" s="51"/>
      <c r="C23" s="195"/>
      <c r="D23" s="196"/>
      <c r="E23" s="22"/>
      <c r="F23" s="49"/>
      <c r="G23" s="17"/>
      <c r="H23" s="43"/>
    </row>
    <row r="24" spans="2:8" x14ac:dyDescent="0.25">
      <c r="B24" s="51"/>
      <c r="C24" s="14"/>
      <c r="D24" s="22"/>
      <c r="E24" s="22"/>
      <c r="F24" s="49"/>
      <c r="G24" s="17"/>
      <c r="H24" s="43"/>
    </row>
    <row r="25" spans="2:8" x14ac:dyDescent="0.25">
      <c r="B25" s="51"/>
      <c r="C25" s="14"/>
      <c r="D25" s="22"/>
      <c r="E25" s="22"/>
      <c r="F25" s="49"/>
      <c r="G25" s="17"/>
      <c r="H25" s="43"/>
    </row>
    <row r="26" spans="2:8" x14ac:dyDescent="0.25">
      <c r="B26" s="51"/>
      <c r="C26" s="14"/>
      <c r="D26" s="22"/>
      <c r="E26" s="22"/>
      <c r="F26" s="49"/>
      <c r="G26" s="17"/>
      <c r="H26" s="43"/>
    </row>
    <row r="27" spans="2:8" x14ac:dyDescent="0.25">
      <c r="B27" s="51"/>
      <c r="C27" s="14"/>
      <c r="D27" s="22"/>
      <c r="E27" s="22"/>
      <c r="F27" s="40"/>
      <c r="G27" s="17"/>
      <c r="H27" s="43"/>
    </row>
    <row r="28" spans="2:8" x14ac:dyDescent="0.25">
      <c r="B28" s="51"/>
      <c r="C28" s="14"/>
      <c r="D28" s="22"/>
      <c r="E28" s="22"/>
      <c r="F28" s="40"/>
      <c r="G28" s="17"/>
      <c r="H28" s="43"/>
    </row>
    <row r="29" spans="2:8" x14ac:dyDescent="0.25">
      <c r="B29" s="51"/>
      <c r="C29" s="14"/>
      <c r="D29" s="22"/>
      <c r="E29" s="22"/>
      <c r="F29" s="40"/>
      <c r="G29" s="17"/>
      <c r="H29" s="43"/>
    </row>
    <row r="30" spans="2:8" x14ac:dyDescent="0.25">
      <c r="B30" s="51"/>
      <c r="C30" s="14"/>
      <c r="D30" s="22"/>
      <c r="E30" s="22"/>
      <c r="F30" s="40"/>
      <c r="G30" s="17"/>
      <c r="H30" s="43"/>
    </row>
    <row r="31" spans="2:8" x14ac:dyDescent="0.25">
      <c r="B31" s="51"/>
      <c r="C31" s="14"/>
      <c r="D31" s="22"/>
      <c r="E31" s="22"/>
      <c r="F31" s="40"/>
      <c r="G31" s="17"/>
      <c r="H31" s="43"/>
    </row>
    <row r="32" spans="2:8" x14ac:dyDescent="0.25">
      <c r="B32" s="51"/>
      <c r="C32" s="14"/>
      <c r="D32" s="22"/>
      <c r="E32" s="22"/>
      <c r="F32" s="40"/>
      <c r="G32" s="17"/>
      <c r="H32" s="43"/>
    </row>
    <row r="33" spans="2:8" x14ac:dyDescent="0.25">
      <c r="B33" s="51"/>
      <c r="C33" s="14"/>
      <c r="D33" s="39"/>
      <c r="E33" s="39"/>
      <c r="F33" s="40"/>
      <c r="G33" s="17"/>
    </row>
    <row r="34" spans="2:8" x14ac:dyDescent="0.25">
      <c r="B34" s="51"/>
      <c r="C34" s="14"/>
      <c r="D34" s="22"/>
      <c r="E34" s="22"/>
      <c r="F34" s="40"/>
      <c r="G34" s="17"/>
      <c r="H34" s="43"/>
    </row>
    <row r="35" spans="2:8" x14ac:dyDescent="0.25">
      <c r="B35" s="51"/>
      <c r="C35" s="14"/>
      <c r="D35" s="22"/>
      <c r="E35" s="22"/>
      <c r="F35" s="40"/>
      <c r="G35" s="17" t="str">
        <f t="shared" ref="G35:G38" si="1">IF(D35="","",E35*F35)</f>
        <v/>
      </c>
      <c r="H35" s="43"/>
    </row>
    <row r="36" spans="2:8" x14ac:dyDescent="0.25">
      <c r="B36" s="51"/>
      <c r="C36" s="14"/>
      <c r="D36" s="22"/>
      <c r="E36" s="22"/>
      <c r="F36" s="40"/>
      <c r="G36" s="17" t="str">
        <f t="shared" si="1"/>
        <v/>
      </c>
      <c r="H36" s="43"/>
    </row>
    <row r="37" spans="2:8" x14ac:dyDescent="0.25">
      <c r="B37" s="51"/>
      <c r="C37" s="14"/>
      <c r="D37" s="22"/>
      <c r="E37" s="22"/>
      <c r="F37" s="40"/>
      <c r="G37" s="17" t="str">
        <f t="shared" si="1"/>
        <v/>
      </c>
      <c r="H37" s="43"/>
    </row>
    <row r="38" spans="2:8" x14ac:dyDescent="0.25">
      <c r="B38" s="51"/>
      <c r="C38" s="14"/>
      <c r="D38" s="22"/>
      <c r="E38" s="22"/>
      <c r="F38" s="40"/>
      <c r="G38" s="17" t="str">
        <f t="shared" si="1"/>
        <v/>
      </c>
      <c r="H38" s="43"/>
    </row>
    <row r="39" spans="2:8" x14ac:dyDescent="0.25">
      <c r="B39" s="51"/>
      <c r="C39" s="14"/>
      <c r="D39" s="22"/>
      <c r="E39" s="22"/>
      <c r="F39" s="40"/>
      <c r="G39" s="17"/>
      <c r="H39" s="43"/>
    </row>
    <row r="40" spans="2:8" x14ac:dyDescent="0.25">
      <c r="B40" s="51"/>
      <c r="C40" s="14"/>
      <c r="D40" s="22"/>
      <c r="E40" s="22"/>
      <c r="F40" s="40"/>
      <c r="G40" s="17" t="str">
        <f>IF(D40="","",E40*F40)</f>
        <v/>
      </c>
      <c r="H40" s="43"/>
    </row>
    <row r="41" spans="2:8" x14ac:dyDescent="0.25">
      <c r="B41" s="51"/>
      <c r="C41" s="14"/>
      <c r="D41" s="22"/>
      <c r="E41" s="22"/>
      <c r="F41" s="40"/>
      <c r="G41" s="17" t="str">
        <f>IF(D41="","",E41*F41)</f>
        <v/>
      </c>
      <c r="H41" s="43"/>
    </row>
    <row r="42" spans="2:8" x14ac:dyDescent="0.25">
      <c r="B42" s="51"/>
      <c r="C42" s="14"/>
      <c r="D42" s="22"/>
      <c r="E42" s="22"/>
      <c r="F42" s="40"/>
      <c r="G42" s="17"/>
      <c r="H42" s="43"/>
    </row>
    <row r="43" spans="2:8" x14ac:dyDescent="0.25">
      <c r="B43" s="51"/>
      <c r="C43" s="14"/>
      <c r="D43" s="22"/>
      <c r="E43" s="22"/>
      <c r="F43" s="40"/>
      <c r="G43" s="17" t="str">
        <f t="shared" ref="G43:G51" si="2">IF(D43="","",E43*F43)</f>
        <v/>
      </c>
      <c r="H43" s="43"/>
    </row>
    <row r="44" spans="2:8" x14ac:dyDescent="0.25">
      <c r="B44" s="51"/>
      <c r="C44" s="14"/>
      <c r="D44" s="22"/>
      <c r="E44" s="22"/>
      <c r="F44" s="40"/>
      <c r="G44" s="17" t="str">
        <f t="shared" si="2"/>
        <v/>
      </c>
      <c r="H44" s="43"/>
    </row>
    <row r="45" spans="2:8" x14ac:dyDescent="0.25">
      <c r="B45" s="51"/>
      <c r="C45" s="14"/>
      <c r="D45" s="22"/>
      <c r="E45" s="22"/>
      <c r="F45" s="40"/>
      <c r="G45" s="17" t="str">
        <f t="shared" si="2"/>
        <v/>
      </c>
      <c r="H45" s="43"/>
    </row>
    <row r="46" spans="2:8" x14ac:dyDescent="0.25">
      <c r="B46" s="51"/>
      <c r="C46" s="14"/>
      <c r="D46" s="22"/>
      <c r="E46" s="22"/>
      <c r="F46" s="40"/>
      <c r="G46" s="17" t="str">
        <f t="shared" si="2"/>
        <v/>
      </c>
      <c r="H46" s="43"/>
    </row>
    <row r="47" spans="2:8" x14ac:dyDescent="0.25">
      <c r="B47" s="51"/>
      <c r="C47" s="14"/>
      <c r="D47" s="22"/>
      <c r="E47" s="22"/>
      <c r="F47" s="40"/>
      <c r="G47" s="17" t="str">
        <f t="shared" si="2"/>
        <v/>
      </c>
      <c r="H47" s="43"/>
    </row>
    <row r="48" spans="2:8" x14ac:dyDescent="0.25">
      <c r="B48" s="51"/>
      <c r="C48" s="14"/>
      <c r="D48" s="22"/>
      <c r="E48" s="22"/>
      <c r="F48" s="40"/>
      <c r="G48" s="17" t="str">
        <f t="shared" si="2"/>
        <v/>
      </c>
      <c r="H48" s="43"/>
    </row>
    <row r="49" spans="2:8" x14ac:dyDescent="0.25">
      <c r="B49" s="51"/>
      <c r="C49" s="14"/>
      <c r="D49" s="22"/>
      <c r="E49" s="22"/>
      <c r="F49" s="40"/>
      <c r="G49" s="17" t="str">
        <f t="shared" si="2"/>
        <v/>
      </c>
      <c r="H49" s="43"/>
    </row>
    <row r="50" spans="2:8" x14ac:dyDescent="0.25">
      <c r="B50" s="51"/>
      <c r="C50" s="14"/>
      <c r="D50" s="22"/>
      <c r="E50" s="22"/>
      <c r="F50" s="40"/>
      <c r="G50" s="17" t="str">
        <f t="shared" si="2"/>
        <v/>
      </c>
      <c r="H50" s="43"/>
    </row>
    <row r="51" spans="2:8" x14ac:dyDescent="0.25">
      <c r="B51" s="51"/>
      <c r="C51" s="14"/>
      <c r="D51" s="22"/>
      <c r="E51" s="22"/>
      <c r="F51" s="40"/>
      <c r="G51" s="17" t="str">
        <f t="shared" si="2"/>
        <v/>
      </c>
      <c r="H51" s="43"/>
    </row>
    <row r="52" spans="2:8" s="30" customFormat="1" ht="24.9" customHeight="1" x14ac:dyDescent="0.25">
      <c r="B52" s="82" t="str">
        <f>$B$10</f>
        <v>C20.1</v>
      </c>
      <c r="C52" s="32" t="s">
        <v>609</v>
      </c>
      <c r="D52" s="33"/>
      <c r="E52" s="34"/>
      <c r="F52" s="33"/>
      <c r="G52" s="35">
        <f>SUM(G12:G51)</f>
        <v>3000000</v>
      </c>
      <c r="H52" s="36"/>
    </row>
  </sheetData>
  <mergeCells count="4">
    <mergeCell ref="E1:G1"/>
    <mergeCell ref="B5:F7"/>
    <mergeCell ref="G4:G7"/>
    <mergeCell ref="B4:F4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0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0">
    <tabColor theme="3" tint="0.59999389629810485"/>
    <pageSetUpPr fitToPage="1"/>
  </sheetPr>
  <dimension ref="B1:I31"/>
  <sheetViews>
    <sheetView view="pageBreakPreview" topLeftCell="A28" zoomScaleNormal="100" zoomScaleSheetLayoutView="100" zoomScalePageLayoutView="150" workbookViewId="0">
      <selection activeCell="C12" sqref="C12:E12"/>
    </sheetView>
  </sheetViews>
  <sheetFormatPr defaultColWidth="8.88671875" defaultRowHeight="13.2" x14ac:dyDescent="0.25"/>
  <cols>
    <col min="1" max="1" width="0.88671875" style="53" customWidth="1"/>
    <col min="2" max="2" width="11.6640625" style="56" customWidth="1"/>
    <col min="3" max="3" width="45.6640625" style="54" customWidth="1"/>
    <col min="4" max="4" width="13.6640625" style="54" customWidth="1"/>
    <col min="5" max="5" width="5.6640625" style="94" customWidth="1"/>
    <col min="6" max="6" width="23.109375" style="53" customWidth="1"/>
    <col min="7" max="7" width="11.88671875" style="53" customWidth="1"/>
    <col min="8" max="8" width="20.21875" style="95" customWidth="1"/>
    <col min="9" max="9" width="15.33203125" style="53" customWidth="1"/>
    <col min="10" max="10" width="12.6640625" style="53" bestFit="1" customWidth="1"/>
    <col min="11" max="16384" width="8.88671875" style="53"/>
  </cols>
  <sheetData>
    <row r="1" spans="2:8" x14ac:dyDescent="0.25">
      <c r="B1" s="2" t="str">
        <f>Client1</f>
        <v>Province of KwaZulu-Natal</v>
      </c>
      <c r="D1" s="4"/>
      <c r="E1" s="4"/>
      <c r="F1" s="274" t="str">
        <f>"Contract No. "&amp;ContractNo</f>
        <v>Contract No. ZNB01268/00000/00/HOD/INF/22/T</v>
      </c>
      <c r="G1" s="274"/>
      <c r="H1" s="274"/>
    </row>
    <row r="2" spans="2:8" s="1" customFormat="1" ht="18" customHeight="1" x14ac:dyDescent="0.25">
      <c r="B2" s="86" t="str">
        <f>Client2</f>
        <v>Department of Transport</v>
      </c>
      <c r="C2" s="54"/>
      <c r="D2" s="4"/>
      <c r="E2" s="4"/>
      <c r="F2" s="4"/>
      <c r="H2" s="5"/>
    </row>
    <row r="3" spans="2:8" s="1" customFormat="1" ht="16.5" customHeight="1" x14ac:dyDescent="0.25">
      <c r="B3" s="3"/>
      <c r="C3" s="54"/>
      <c r="D3" s="4"/>
      <c r="E3" s="4"/>
      <c r="F3" s="4"/>
      <c r="H3" s="5"/>
    </row>
    <row r="4" spans="2:8" s="1" customFormat="1" ht="7.5" customHeight="1" x14ac:dyDescent="0.25">
      <c r="B4" s="305" t="str">
        <f>ContractDescription</f>
        <v>THE UPGRADE OF P129 FROM GRAVEL TO BLACKTOP FROM KM 3.00 TO KM 6.00</v>
      </c>
      <c r="C4" s="306"/>
      <c r="D4" s="306"/>
      <c r="E4" s="306"/>
      <c r="F4" s="306"/>
      <c r="G4" s="306"/>
      <c r="H4" s="306"/>
    </row>
    <row r="5" spans="2:8" ht="12.75" customHeight="1" x14ac:dyDescent="0.25">
      <c r="B5" s="307"/>
      <c r="C5" s="284"/>
      <c r="D5" s="284"/>
      <c r="E5" s="284"/>
      <c r="F5" s="284"/>
      <c r="G5" s="284"/>
      <c r="H5" s="284"/>
    </row>
    <row r="6" spans="2:8" ht="7.5" customHeight="1" x14ac:dyDescent="0.25">
      <c r="B6" s="308"/>
      <c r="C6" s="309"/>
      <c r="D6" s="309"/>
      <c r="E6" s="309"/>
      <c r="F6" s="309"/>
      <c r="G6" s="309"/>
      <c r="H6" s="309"/>
    </row>
    <row r="7" spans="2:8" ht="25.5" customHeight="1" x14ac:dyDescent="0.25">
      <c r="B7" s="303" t="s">
        <v>617</v>
      </c>
      <c r="C7" s="304"/>
      <c r="D7" s="304"/>
      <c r="E7" s="304"/>
      <c r="F7" s="304"/>
      <c r="G7" s="304"/>
      <c r="H7" s="304"/>
    </row>
    <row r="8" spans="2:8" x14ac:dyDescent="0.25">
      <c r="B8" s="11" t="s">
        <v>618</v>
      </c>
      <c r="C8" s="310" t="s">
        <v>1</v>
      </c>
      <c r="D8" s="299"/>
      <c r="E8" s="300"/>
      <c r="F8" s="11" t="s">
        <v>605</v>
      </c>
      <c r="G8" s="299" t="s">
        <v>5</v>
      </c>
      <c r="H8" s="300"/>
    </row>
    <row r="9" spans="2:8" x14ac:dyDescent="0.25">
      <c r="B9" s="22" t="str">
        <f>'C1.2'!B10</f>
        <v>C1.2</v>
      </c>
      <c r="C9" s="311" t="str">
        <f>'C1.2'!C10</f>
        <v>GENERAL REQUIREMENTS AND PAYMENT</v>
      </c>
      <c r="D9" s="312"/>
      <c r="E9" s="313"/>
      <c r="F9" s="42"/>
      <c r="G9" s="301">
        <f>'C1.2'!G177</f>
        <v>1250000</v>
      </c>
      <c r="H9" s="302"/>
    </row>
    <row r="10" spans="2:8" ht="12.75" customHeight="1" x14ac:dyDescent="0.25">
      <c r="B10" s="22" t="str">
        <f>'C1.3'!B10</f>
        <v>C1.3</v>
      </c>
      <c r="C10" s="294" t="str">
        <f>'C1.3'!C10</f>
        <v>CONTRACTOR'S SITE ESTABLISHMENT AND GENERAL OBLIGATIONS</v>
      </c>
      <c r="D10" s="295">
        <f>'C1.3'!D10</f>
        <v>0</v>
      </c>
      <c r="E10" s="296" t="e">
        <f>'C1.3'!#REF!</f>
        <v>#REF!</v>
      </c>
      <c r="F10" s="42"/>
      <c r="G10" s="289">
        <f>'C1.3'!G60</f>
        <v>0</v>
      </c>
      <c r="H10" s="290"/>
    </row>
    <row r="11" spans="2:8" ht="12.75" customHeight="1" x14ac:dyDescent="0.25">
      <c r="B11" s="22" t="str">
        <f>'C1.4'!B10</f>
        <v>C1.4</v>
      </c>
      <c r="C11" s="294" t="str">
        <f>'C1.4'!C10</f>
        <v>FACILITIES FOR THE ENGINEER</v>
      </c>
      <c r="D11" s="295">
        <f>'C1.4'!D10</f>
        <v>0</v>
      </c>
      <c r="E11" s="296" t="e">
        <f>'C1.4'!#REF!</f>
        <v>#REF!</v>
      </c>
      <c r="F11" s="42"/>
      <c r="G11" s="289">
        <f>'C1.4'!G121</f>
        <v>285000</v>
      </c>
      <c r="H11" s="290"/>
    </row>
    <row r="12" spans="2:8" ht="12.75" customHeight="1" x14ac:dyDescent="0.25">
      <c r="B12" s="22" t="str">
        <f>'C1.5'!B10</f>
        <v>C1.5</v>
      </c>
      <c r="C12" s="294" t="str">
        <f>'C1.5'!C10</f>
        <v>ACCOMMODATION OF TRAFFIC</v>
      </c>
      <c r="D12" s="295">
        <f>'C1.5'!D10</f>
        <v>0</v>
      </c>
      <c r="E12" s="296" t="e">
        <f>'C1.5'!#REF!</f>
        <v>#REF!</v>
      </c>
      <c r="F12" s="42"/>
      <c r="G12" s="289">
        <f>'C1.5'!G130</f>
        <v>100000</v>
      </c>
      <c r="H12" s="290"/>
    </row>
    <row r="13" spans="2:8" ht="12.75" customHeight="1" x14ac:dyDescent="0.25">
      <c r="B13" s="22" t="str">
        <f>'C1.6'!B10</f>
        <v>C1.6</v>
      </c>
      <c r="C13" s="294" t="str">
        <f>'C1.6'!C10</f>
        <v>CLEARING AND GRUBBING</v>
      </c>
      <c r="D13" s="295">
        <f>'C1.6'!D10</f>
        <v>0</v>
      </c>
      <c r="E13" s="296" t="e">
        <f>'C1.6'!#REF!</f>
        <v>#REF!</v>
      </c>
      <c r="F13" s="42"/>
      <c r="G13" s="289">
        <f>'C1.6'!G50</f>
        <v>100000</v>
      </c>
      <c r="H13" s="290"/>
    </row>
    <row r="14" spans="2:8" ht="12.75" customHeight="1" x14ac:dyDescent="0.25">
      <c r="B14" s="22" t="str">
        <f>'C1.7'!B10</f>
        <v>C1.7</v>
      </c>
      <c r="C14" s="294" t="str">
        <f>'C1.7'!C10</f>
        <v>LOADING AND HAULING</v>
      </c>
      <c r="D14" s="295">
        <f>'C1.7'!D10</f>
        <v>0</v>
      </c>
      <c r="E14" s="296" t="e">
        <f>'C1.7'!#REF!</f>
        <v>#REF!</v>
      </c>
      <c r="F14" s="42"/>
      <c r="G14" s="289">
        <f>'C1.7'!G59</f>
        <v>0</v>
      </c>
      <c r="H14" s="290"/>
    </row>
    <row r="15" spans="2:8" ht="12.75" customHeight="1" x14ac:dyDescent="0.25">
      <c r="B15" s="22" t="str">
        <f>'C2.1'!B10</f>
        <v>C2.1</v>
      </c>
      <c r="C15" s="294" t="str">
        <f>'C2.1'!C10</f>
        <v>GENERAL REQUIREMENTS AND TRENCHING FOR SERVICES</v>
      </c>
      <c r="D15" s="295">
        <f>'C2.1'!D10</f>
        <v>0</v>
      </c>
      <c r="E15" s="296" t="e">
        <f>'C2.1'!#REF!</f>
        <v>#REF!</v>
      </c>
      <c r="F15" s="42"/>
      <c r="G15" s="289">
        <f>'C2.1'!G31</f>
        <v>1800000</v>
      </c>
      <c r="H15" s="290"/>
    </row>
    <row r="16" spans="2:8" ht="12.75" customHeight="1" x14ac:dyDescent="0.25">
      <c r="B16" s="22" t="str">
        <f>'C3.1'!B10</f>
        <v>C3.1</v>
      </c>
      <c r="C16" s="294" t="str">
        <f>'C3.1'!C10</f>
        <v>DRAINS</v>
      </c>
      <c r="D16" s="295">
        <f>'C3.1'!D10</f>
        <v>0</v>
      </c>
      <c r="E16" s="296" t="e">
        <f>'C3.1'!#REF!</f>
        <v>#REF!</v>
      </c>
      <c r="F16" s="42"/>
      <c r="G16" s="289">
        <f>'C3.1'!G74</f>
        <v>0</v>
      </c>
      <c r="H16" s="290"/>
    </row>
    <row r="17" spans="2:9" ht="12.75" customHeight="1" x14ac:dyDescent="0.25">
      <c r="B17" s="22" t="str">
        <f>'C4.2'!B10</f>
        <v>C4.2</v>
      </c>
      <c r="C17" s="294" t="str">
        <f>'C4.2'!C10</f>
        <v>CUT MATERIALS</v>
      </c>
      <c r="D17" s="295">
        <f>'C4.2'!D10</f>
        <v>0</v>
      </c>
      <c r="E17" s="296" t="e">
        <f>'C4.2'!#REF!</f>
        <v>#REF!</v>
      </c>
      <c r="F17" s="42"/>
      <c r="G17" s="289">
        <f>'C4.2'!G59</f>
        <v>250000</v>
      </c>
      <c r="H17" s="290"/>
    </row>
    <row r="18" spans="2:9" ht="12.75" customHeight="1" x14ac:dyDescent="0.25">
      <c r="B18" s="22" t="str">
        <f>'C4.4'!B10</f>
        <v>C4.4</v>
      </c>
      <c r="C18" s="294" t="str">
        <f>'C4.4'!C10</f>
        <v>COMMERCIAL MATERIALS</v>
      </c>
      <c r="D18" s="295" t="e">
        <f>'C4.4'!#REF!</f>
        <v>#REF!</v>
      </c>
      <c r="E18" s="296" t="e">
        <f>'C4.4'!#REF!</f>
        <v>#REF!</v>
      </c>
      <c r="F18" s="42"/>
      <c r="G18" s="289">
        <f>'C4.4'!G57</f>
        <v>50000</v>
      </c>
      <c r="H18" s="290"/>
    </row>
    <row r="19" spans="2:9" ht="12.75" customHeight="1" x14ac:dyDescent="0.25">
      <c r="B19" s="22" t="str">
        <f>'C5.1'!B10</f>
        <v>C5.1</v>
      </c>
      <c r="C19" s="294" t="str">
        <f>'C5.1'!C10</f>
        <v>ROADBED</v>
      </c>
      <c r="D19" s="295">
        <f>'C5.1'!D10</f>
        <v>0</v>
      </c>
      <c r="E19" s="296" t="e">
        <f>'C5.1'!#REF!</f>
        <v>#REF!</v>
      </c>
      <c r="F19" s="42"/>
      <c r="G19" s="289">
        <f>'C5.1'!G51</f>
        <v>0</v>
      </c>
      <c r="H19" s="290"/>
    </row>
    <row r="20" spans="2:9" ht="12.75" customHeight="1" x14ac:dyDescent="0.25">
      <c r="B20" s="22" t="str">
        <f>'C5.2'!B10</f>
        <v>C5.2</v>
      </c>
      <c r="C20" s="294" t="str">
        <f>'C5.2'!C10</f>
        <v>FILL</v>
      </c>
      <c r="D20" s="295">
        <f>'C5.2'!D10</f>
        <v>0</v>
      </c>
      <c r="E20" s="296" t="e">
        <f>'C5.2'!#REF!</f>
        <v>#REF!</v>
      </c>
      <c r="F20" s="42"/>
      <c r="G20" s="289">
        <f>'C5.2'!G50</f>
        <v>0</v>
      </c>
      <c r="H20" s="290"/>
    </row>
    <row r="21" spans="2:9" ht="12.75" customHeight="1" x14ac:dyDescent="0.25">
      <c r="B21" s="22" t="str">
        <f>'C5.3'!B10</f>
        <v>C5.3</v>
      </c>
      <c r="C21" s="294" t="str">
        <f>'C5.3'!C10</f>
        <v>ROAD PAVEMENT LAYERS</v>
      </c>
      <c r="D21" s="295">
        <f>'C5.3'!D10</f>
        <v>0</v>
      </c>
      <c r="E21" s="296" t="e">
        <f>'C5.3'!#REF!</f>
        <v>#REF!</v>
      </c>
      <c r="F21" s="42"/>
      <c r="G21" s="289">
        <f>'C5.3'!G59</f>
        <v>0</v>
      </c>
      <c r="H21" s="290"/>
    </row>
    <row r="22" spans="2:9" ht="12.75" customHeight="1" x14ac:dyDescent="0.25">
      <c r="B22" s="22" t="str">
        <f>'C5.4'!B10</f>
        <v>C5.4</v>
      </c>
      <c r="C22" s="294" t="str">
        <f>'C5.4'!C10</f>
        <v>STABILISATION</v>
      </c>
      <c r="D22" s="295">
        <f>'C5.4'!D10</f>
        <v>0</v>
      </c>
      <c r="E22" s="296" t="e">
        <f>'C5.4'!#REF!</f>
        <v>#REF!</v>
      </c>
      <c r="F22" s="42"/>
      <c r="G22" s="289">
        <f>'C5.4'!G41</f>
        <v>0</v>
      </c>
      <c r="H22" s="290"/>
    </row>
    <row r="23" spans="2:9" x14ac:dyDescent="0.25">
      <c r="B23" s="22" t="str">
        <f>'C11.9'!B10</f>
        <v>C11.9</v>
      </c>
      <c r="C23" s="294" t="str">
        <f>'C11.9'!C10</f>
        <v>FINISHING THE ROAD AND ROAD RESERVE AND TREATING OLD ROADS</v>
      </c>
      <c r="D23" s="295">
        <f>'C11.9'!D11</f>
        <v>0</v>
      </c>
      <c r="E23" s="296" t="e">
        <f>'C11.9'!#REF!</f>
        <v>#REF!</v>
      </c>
      <c r="F23" s="42"/>
      <c r="G23" s="289">
        <f>'C11.9'!G46</f>
        <v>0</v>
      </c>
      <c r="H23" s="290"/>
      <c r="I23" s="190"/>
    </row>
    <row r="24" spans="2:9" x14ac:dyDescent="0.25">
      <c r="B24" s="22" t="str">
        <f>'C12.10'!B10</f>
        <v>C12.10</v>
      </c>
      <c r="C24" s="294" t="str">
        <f>'C12.10'!C10</f>
        <v>HARD EXCAVATION BY BLASTING</v>
      </c>
      <c r="D24" s="295">
        <f>'C12.10'!D11</f>
        <v>0</v>
      </c>
      <c r="E24" s="296" t="e">
        <f>'C12.10'!#REF!</f>
        <v>#REF!</v>
      </c>
      <c r="F24" s="42"/>
      <c r="G24" s="289">
        <f>'C12.10'!G53</f>
        <v>0</v>
      </c>
      <c r="H24" s="290"/>
    </row>
    <row r="25" spans="2:9" ht="15.6" customHeight="1" x14ac:dyDescent="0.25">
      <c r="B25" s="191" t="s">
        <v>432</v>
      </c>
      <c r="C25" s="285" t="str">
        <f>'C13.2'!C10</f>
        <v>FALSEWORK, FORMWORK AND CONCRETE FINISH</v>
      </c>
      <c r="D25" s="285"/>
      <c r="E25" s="285"/>
      <c r="F25" s="42"/>
      <c r="G25" s="291">
        <f>'C13.2'!G48</f>
        <v>0</v>
      </c>
      <c r="H25" s="290"/>
    </row>
    <row r="26" spans="2:9" x14ac:dyDescent="0.25">
      <c r="B26" s="191" t="s">
        <v>434</v>
      </c>
      <c r="C26" s="285" t="str">
        <f>'C13.3'!C10</f>
        <v>STEEL REINFORCEMENT</v>
      </c>
      <c r="D26" s="285"/>
      <c r="E26" s="285"/>
      <c r="F26" s="42"/>
      <c r="G26" s="291">
        <f>'C13.3'!G57</f>
        <v>0</v>
      </c>
      <c r="H26" s="290"/>
    </row>
    <row r="27" spans="2:9" x14ac:dyDescent="0.25">
      <c r="B27" s="191" t="s">
        <v>439</v>
      </c>
      <c r="C27" s="285" t="str">
        <f>'C13.4'!C10</f>
        <v>CONCRETE</v>
      </c>
      <c r="D27" s="285"/>
      <c r="E27" s="285"/>
      <c r="F27" s="42"/>
      <c r="G27" s="291">
        <f>'C13.4'!G57</f>
        <v>0</v>
      </c>
      <c r="H27" s="290"/>
    </row>
    <row r="28" spans="2:9" x14ac:dyDescent="0.25">
      <c r="B28" s="191" t="s">
        <v>448</v>
      </c>
      <c r="C28" s="285" t="str">
        <f>'C13.7'!C10</f>
        <v>JOINTS</v>
      </c>
      <c r="D28" s="285"/>
      <c r="E28" s="285"/>
      <c r="F28" s="42"/>
      <c r="G28" s="291">
        <f>'C13.7'!G27</f>
        <v>0</v>
      </c>
      <c r="H28" s="290"/>
    </row>
    <row r="29" spans="2:9" ht="16.95" customHeight="1" x14ac:dyDescent="0.25">
      <c r="B29" s="191" t="s">
        <v>422</v>
      </c>
      <c r="C29" s="286" t="str">
        <f>'C20.1'!C10</f>
        <v>TESTING MATERIALS AND JUDGEMENT OF WORKMANSHIP</v>
      </c>
      <c r="D29" s="286"/>
      <c r="E29" s="286"/>
      <c r="F29" s="105"/>
      <c r="G29" s="292">
        <f>'C20.1'!G52</f>
        <v>3000000</v>
      </c>
      <c r="H29" s="293"/>
    </row>
    <row r="30" spans="2:9" s="30" customFormat="1" ht="19.5" customHeight="1" x14ac:dyDescent="0.25">
      <c r="B30" s="297" t="s">
        <v>642</v>
      </c>
      <c r="C30" s="298"/>
      <c r="D30" s="298"/>
      <c r="E30" s="298"/>
      <c r="F30" s="298"/>
      <c r="G30" s="287">
        <f>SUM(G9:H29)</f>
        <v>6835000</v>
      </c>
      <c r="H30" s="288"/>
    </row>
    <row r="31" spans="2:9" x14ac:dyDescent="0.25">
      <c r="G31" s="206"/>
      <c r="H31" s="207"/>
    </row>
  </sheetData>
  <mergeCells count="49">
    <mergeCell ref="G18:H18"/>
    <mergeCell ref="G11:H11"/>
    <mergeCell ref="G12:H12"/>
    <mergeCell ref="C8:E8"/>
    <mergeCell ref="C9:E9"/>
    <mergeCell ref="C10:E10"/>
    <mergeCell ref="C11:E11"/>
    <mergeCell ref="C12:E12"/>
    <mergeCell ref="F1:H1"/>
    <mergeCell ref="G8:H8"/>
    <mergeCell ref="G9:H9"/>
    <mergeCell ref="G10:H10"/>
    <mergeCell ref="B7:H7"/>
    <mergeCell ref="B4:H6"/>
    <mergeCell ref="B30:F30"/>
    <mergeCell ref="C13:E13"/>
    <mergeCell ref="C14:E14"/>
    <mergeCell ref="G17:H17"/>
    <mergeCell ref="C15:E15"/>
    <mergeCell ref="C16:E16"/>
    <mergeCell ref="G13:H13"/>
    <mergeCell ref="G14:H14"/>
    <mergeCell ref="G15:H15"/>
    <mergeCell ref="G16:H16"/>
    <mergeCell ref="C17:E17"/>
    <mergeCell ref="C18:E18"/>
    <mergeCell ref="C19:E19"/>
    <mergeCell ref="C20:E20"/>
    <mergeCell ref="G20:H20"/>
    <mergeCell ref="G21:H21"/>
    <mergeCell ref="C24:E24"/>
    <mergeCell ref="G19:H19"/>
    <mergeCell ref="C21:E21"/>
    <mergeCell ref="C22:E22"/>
    <mergeCell ref="C23:E23"/>
    <mergeCell ref="G24:H24"/>
    <mergeCell ref="G30:H30"/>
    <mergeCell ref="G22:H22"/>
    <mergeCell ref="G23:H23"/>
    <mergeCell ref="G25:H25"/>
    <mergeCell ref="G26:H26"/>
    <mergeCell ref="G27:H27"/>
    <mergeCell ref="G28:H28"/>
    <mergeCell ref="G29:H29"/>
    <mergeCell ref="C25:E25"/>
    <mergeCell ref="C26:E26"/>
    <mergeCell ref="C27:E27"/>
    <mergeCell ref="C28:E28"/>
    <mergeCell ref="C29:E29"/>
  </mergeCells>
  <printOptions horizontalCentered="1"/>
  <pageMargins left="0.43307086614173229" right="0.31496062992125984" top="0.43307086614173229" bottom="0.62992125984251968" header="0.35433070866141736" footer="0.31496062992125984"/>
  <pageSetup paperSize="9" firstPageNumber="31" orientation="landscape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  <pageSetUpPr fitToPage="1"/>
  </sheetPr>
  <dimension ref="B1:H64"/>
  <sheetViews>
    <sheetView view="pageBreakPreview" zoomScale="55" zoomScaleNormal="125" zoomScaleSheetLayoutView="55" workbookViewId="0">
      <selection activeCell="I24" sqref="I24"/>
    </sheetView>
  </sheetViews>
  <sheetFormatPr defaultColWidth="6.88671875" defaultRowHeight="13.2" x14ac:dyDescent="0.25"/>
  <cols>
    <col min="1" max="1" width="0.88671875" style="1" customWidth="1"/>
    <col min="2" max="2" width="11.6640625" style="37" customWidth="1"/>
    <col min="3" max="3" width="45.6640625" style="3" customWidth="1"/>
    <col min="4" max="4" width="13.6640625" style="4" customWidth="1"/>
    <col min="5" max="5" width="15.6640625" style="4" customWidth="1"/>
    <col min="6" max="6" width="15.6640625" style="158" customWidth="1"/>
    <col min="7" max="7" width="15.6640625" style="5" customWidth="1"/>
    <col min="8" max="8" width="0.88671875" style="5" customWidth="1"/>
    <col min="9" max="16384" width="6.88671875" style="1"/>
  </cols>
  <sheetData>
    <row r="1" spans="2:8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8" x14ac:dyDescent="0.25">
      <c r="B2" s="86" t="str">
        <f>Client2</f>
        <v>Department of Transport</v>
      </c>
    </row>
    <row r="3" spans="2:8" x14ac:dyDescent="0.25">
      <c r="B3" s="75"/>
      <c r="C3" s="75"/>
      <c r="D3" s="76"/>
      <c r="E3" s="76"/>
      <c r="F3" s="159"/>
      <c r="G3" s="88"/>
    </row>
    <row r="4" spans="2:8" x14ac:dyDescent="0.25">
      <c r="B4" s="264" t="s">
        <v>8</v>
      </c>
      <c r="C4" s="265"/>
      <c r="D4" s="265"/>
      <c r="E4" s="265"/>
      <c r="F4" s="265"/>
      <c r="G4" s="271" t="str">
        <f>"CHAPTER "&amp;B10</f>
        <v>CHAPTER E1</v>
      </c>
      <c r="H4" s="6"/>
    </row>
    <row r="5" spans="2:8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2"/>
      <c r="H5" s="8"/>
    </row>
    <row r="6" spans="2:8" ht="12.75" customHeight="1" x14ac:dyDescent="0.25">
      <c r="B6" s="267"/>
      <c r="C6" s="268"/>
      <c r="D6" s="268"/>
      <c r="E6" s="268"/>
      <c r="F6" s="268"/>
      <c r="G6" s="272"/>
      <c r="H6" s="8"/>
    </row>
    <row r="7" spans="2:8" ht="7.5" customHeight="1" x14ac:dyDescent="0.25">
      <c r="B7" s="269"/>
      <c r="C7" s="270"/>
      <c r="D7" s="270"/>
      <c r="E7" s="270"/>
      <c r="F7" s="270"/>
      <c r="G7" s="273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1" t="s">
        <v>3</v>
      </c>
      <c r="F8" s="144" t="s">
        <v>4</v>
      </c>
      <c r="G8" s="11" t="s">
        <v>5</v>
      </c>
      <c r="H8" s="12"/>
    </row>
    <row r="9" spans="2:8" x14ac:dyDescent="0.25">
      <c r="B9" s="13"/>
      <c r="C9" s="14"/>
      <c r="D9" s="15"/>
      <c r="E9" s="15"/>
      <c r="F9" s="160"/>
      <c r="G9" s="17" t="str">
        <f t="shared" ref="G9:G40" si="0">IF(D9="","",E9*F9)</f>
        <v/>
      </c>
      <c r="H9" s="18"/>
    </row>
    <row r="10" spans="2:8" ht="26.4" x14ac:dyDescent="0.25">
      <c r="B10" s="71" t="s">
        <v>742</v>
      </c>
      <c r="C10" s="20" t="s">
        <v>603</v>
      </c>
      <c r="D10" s="22"/>
      <c r="E10" s="22"/>
      <c r="F10" s="161"/>
      <c r="G10" s="17" t="str">
        <f t="shared" si="0"/>
        <v/>
      </c>
      <c r="H10" s="43"/>
    </row>
    <row r="11" spans="2:8" x14ac:dyDescent="0.25">
      <c r="B11" s="51"/>
      <c r="C11" s="14"/>
      <c r="D11" s="22"/>
      <c r="E11" s="22"/>
      <c r="F11" s="161"/>
      <c r="G11" s="17" t="str">
        <f t="shared" si="0"/>
        <v/>
      </c>
      <c r="H11" s="43"/>
    </row>
    <row r="12" spans="2:8" ht="26.4" x14ac:dyDescent="0.25">
      <c r="B12" s="51" t="s">
        <v>743</v>
      </c>
      <c r="C12" s="14" t="s">
        <v>604</v>
      </c>
      <c r="D12" s="22" t="s">
        <v>11</v>
      </c>
      <c r="E12" s="22">
        <v>1</v>
      </c>
      <c r="F12" s="161"/>
      <c r="G12" s="17">
        <f t="shared" si="0"/>
        <v>0</v>
      </c>
      <c r="H12" s="43"/>
    </row>
    <row r="13" spans="2:8" x14ac:dyDescent="0.25">
      <c r="B13" s="71"/>
      <c r="C13" s="14"/>
      <c r="D13" s="22"/>
      <c r="E13" s="22"/>
      <c r="F13" s="161"/>
      <c r="G13" s="17" t="str">
        <f t="shared" si="0"/>
        <v/>
      </c>
      <c r="H13" s="43"/>
    </row>
    <row r="14" spans="2:8" ht="26.4" x14ac:dyDescent="0.25">
      <c r="B14" s="51" t="s">
        <v>744</v>
      </c>
      <c r="C14" s="14" t="s">
        <v>745</v>
      </c>
      <c r="D14" s="22"/>
      <c r="E14" s="23"/>
      <c r="F14" s="162"/>
      <c r="G14" s="17" t="str">
        <f t="shared" si="0"/>
        <v/>
      </c>
      <c r="H14" s="44"/>
    </row>
    <row r="15" spans="2:8" x14ac:dyDescent="0.25">
      <c r="B15" s="71"/>
      <c r="C15" s="14"/>
      <c r="D15" s="22"/>
      <c r="E15" s="23"/>
      <c r="F15" s="162"/>
      <c r="G15" s="17" t="str">
        <f t="shared" si="0"/>
        <v/>
      </c>
      <c r="H15" s="44"/>
    </row>
    <row r="16" spans="2:8" x14ac:dyDescent="0.25">
      <c r="B16" s="51" t="s">
        <v>75</v>
      </c>
      <c r="C16" s="14" t="s">
        <v>628</v>
      </c>
      <c r="D16" s="22"/>
      <c r="E16" s="23"/>
      <c r="F16" s="162"/>
      <c r="G16" s="17" t="str">
        <f t="shared" si="0"/>
        <v/>
      </c>
      <c r="H16" s="44"/>
    </row>
    <row r="17" spans="2:8" x14ac:dyDescent="0.25">
      <c r="B17" s="71"/>
      <c r="C17" s="14"/>
      <c r="D17" s="22"/>
      <c r="E17" s="23"/>
      <c r="F17" s="162"/>
      <c r="G17" s="17" t="str">
        <f t="shared" si="0"/>
        <v/>
      </c>
      <c r="H17" s="44"/>
    </row>
    <row r="18" spans="2:8" x14ac:dyDescent="0.25">
      <c r="B18" s="51" t="s">
        <v>255</v>
      </c>
      <c r="C18" s="14" t="s">
        <v>626</v>
      </c>
      <c r="D18" s="22" t="s">
        <v>550</v>
      </c>
      <c r="E18" s="23">
        <v>150000</v>
      </c>
      <c r="F18" s="162">
        <v>1</v>
      </c>
      <c r="G18" s="17">
        <f t="shared" si="0"/>
        <v>150000</v>
      </c>
      <c r="H18" s="43"/>
    </row>
    <row r="19" spans="2:8" x14ac:dyDescent="0.25">
      <c r="B19" s="51"/>
      <c r="C19" s="14"/>
      <c r="D19" s="22"/>
      <c r="E19" s="23"/>
      <c r="F19" s="162"/>
      <c r="G19" s="17" t="str">
        <f t="shared" si="0"/>
        <v/>
      </c>
      <c r="H19" s="43"/>
    </row>
    <row r="20" spans="2:8" ht="26.4" x14ac:dyDescent="0.25">
      <c r="B20" s="51" t="s">
        <v>256</v>
      </c>
      <c r="C20" s="14" t="s">
        <v>746</v>
      </c>
      <c r="D20" s="22" t="s">
        <v>54</v>
      </c>
      <c r="E20" s="174">
        <f>G18</f>
        <v>150000</v>
      </c>
      <c r="F20" s="200"/>
      <c r="G20" s="17">
        <f t="shared" si="0"/>
        <v>0</v>
      </c>
    </row>
    <row r="21" spans="2:8" x14ac:dyDescent="0.25">
      <c r="B21" s="51"/>
      <c r="C21" s="1"/>
      <c r="D21" s="22"/>
      <c r="E21" s="23"/>
      <c r="F21" s="162"/>
      <c r="G21" s="17" t="str">
        <f t="shared" si="0"/>
        <v/>
      </c>
    </row>
    <row r="22" spans="2:8" x14ac:dyDescent="0.25">
      <c r="B22" s="51" t="s">
        <v>77</v>
      </c>
      <c r="C22" s="14" t="s">
        <v>627</v>
      </c>
      <c r="D22" s="22"/>
      <c r="E22" s="23"/>
      <c r="F22" s="162"/>
      <c r="G22" s="17" t="str">
        <f t="shared" si="0"/>
        <v/>
      </c>
    </row>
    <row r="23" spans="2:8" x14ac:dyDescent="0.25">
      <c r="B23" s="51"/>
      <c r="C23" s="14"/>
      <c r="D23" s="22"/>
      <c r="E23" s="23"/>
      <c r="F23" s="162"/>
      <c r="G23" s="17" t="str">
        <f t="shared" si="0"/>
        <v/>
      </c>
    </row>
    <row r="24" spans="2:8" x14ac:dyDescent="0.25">
      <c r="B24" s="51" t="s">
        <v>360</v>
      </c>
      <c r="C24" s="14" t="s">
        <v>626</v>
      </c>
      <c r="D24" s="22" t="s">
        <v>550</v>
      </c>
      <c r="E24" s="23">
        <v>150000</v>
      </c>
      <c r="F24" s="162">
        <v>1</v>
      </c>
      <c r="G24" s="17">
        <f t="shared" ref="G24:G26" si="1">IF(D24="","",E24*F24)</f>
        <v>150000</v>
      </c>
    </row>
    <row r="25" spans="2:8" x14ac:dyDescent="0.25">
      <c r="B25" s="51"/>
      <c r="C25" s="14"/>
      <c r="D25" s="22"/>
      <c r="E25" s="23"/>
      <c r="F25" s="162"/>
      <c r="G25" s="17" t="str">
        <f t="shared" si="1"/>
        <v/>
      </c>
    </row>
    <row r="26" spans="2:8" ht="26.4" x14ac:dyDescent="0.25">
      <c r="B26" s="51" t="s">
        <v>361</v>
      </c>
      <c r="C26" s="14" t="s">
        <v>747</v>
      </c>
      <c r="D26" s="22" t="s">
        <v>54</v>
      </c>
      <c r="E26" s="174">
        <f>G24</f>
        <v>150000</v>
      </c>
      <c r="F26" s="200"/>
      <c r="G26" s="17">
        <f t="shared" si="1"/>
        <v>0</v>
      </c>
      <c r="H26" s="44"/>
    </row>
    <row r="27" spans="2:8" x14ac:dyDescent="0.25">
      <c r="B27" s="51"/>
      <c r="C27" s="14"/>
      <c r="D27" s="22"/>
      <c r="E27" s="26"/>
      <c r="F27" s="163"/>
      <c r="G27" s="17" t="str">
        <f t="shared" si="0"/>
        <v/>
      </c>
      <c r="H27" s="18"/>
    </row>
    <row r="28" spans="2:8" s="38" customFormat="1" x14ac:dyDescent="0.25">
      <c r="B28" s="51" t="s">
        <v>78</v>
      </c>
      <c r="C28" s="14" t="s">
        <v>629</v>
      </c>
      <c r="D28" s="22"/>
      <c r="E28" s="26"/>
      <c r="F28" s="163"/>
      <c r="G28" s="17" t="str">
        <f t="shared" si="0"/>
        <v/>
      </c>
      <c r="H28" s="18"/>
    </row>
    <row r="29" spans="2:8" x14ac:dyDescent="0.25">
      <c r="B29" s="51"/>
      <c r="C29" s="14"/>
      <c r="D29" s="22"/>
      <c r="E29" s="23"/>
      <c r="F29" s="162"/>
      <c r="G29" s="17" t="str">
        <f t="shared" si="0"/>
        <v/>
      </c>
      <c r="H29" s="44"/>
    </row>
    <row r="30" spans="2:8" x14ac:dyDescent="0.25">
      <c r="B30" s="51" t="s">
        <v>420</v>
      </c>
      <c r="C30" s="14" t="s">
        <v>626</v>
      </c>
      <c r="D30" s="22" t="s">
        <v>550</v>
      </c>
      <c r="E30" s="23">
        <v>150000</v>
      </c>
      <c r="F30" s="162">
        <v>1</v>
      </c>
      <c r="G30" s="17">
        <f t="shared" si="0"/>
        <v>150000</v>
      </c>
      <c r="H30" s="44"/>
    </row>
    <row r="31" spans="2:8" x14ac:dyDescent="0.25">
      <c r="B31" s="51"/>
      <c r="C31" s="14"/>
      <c r="D31" s="22"/>
      <c r="E31" s="23"/>
      <c r="F31" s="162"/>
      <c r="G31" s="17" t="str">
        <f t="shared" si="0"/>
        <v/>
      </c>
      <c r="H31" s="43"/>
    </row>
    <row r="32" spans="2:8" ht="26.4" x14ac:dyDescent="0.25">
      <c r="B32" s="51" t="s">
        <v>421</v>
      </c>
      <c r="C32" s="14" t="s">
        <v>748</v>
      </c>
      <c r="D32" s="22" t="s">
        <v>54</v>
      </c>
      <c r="E32" s="174">
        <f>G30</f>
        <v>150000</v>
      </c>
      <c r="F32" s="200"/>
      <c r="G32" s="17">
        <f t="shared" si="0"/>
        <v>0</v>
      </c>
      <c r="H32" s="43"/>
    </row>
    <row r="33" spans="2:8" x14ac:dyDescent="0.25">
      <c r="B33" s="51"/>
      <c r="C33" s="14"/>
      <c r="D33" s="22"/>
      <c r="E33" s="23"/>
      <c r="F33" s="162"/>
      <c r="G33" s="17" t="str">
        <f t="shared" si="0"/>
        <v/>
      </c>
      <c r="H33" s="43"/>
    </row>
    <row r="34" spans="2:8" ht="26.4" x14ac:dyDescent="0.25">
      <c r="B34" s="51" t="s">
        <v>79</v>
      </c>
      <c r="C34" s="14" t="s">
        <v>630</v>
      </c>
      <c r="D34" s="22"/>
      <c r="E34" s="23"/>
      <c r="F34" s="162"/>
      <c r="G34" s="17" t="str">
        <f t="shared" si="0"/>
        <v/>
      </c>
      <c r="H34" s="43"/>
    </row>
    <row r="35" spans="2:8" x14ac:dyDescent="0.25">
      <c r="B35" s="51"/>
      <c r="C35" s="14"/>
      <c r="D35" s="22"/>
      <c r="E35" s="22"/>
      <c r="F35" s="161"/>
      <c r="G35" s="17" t="str">
        <f t="shared" si="0"/>
        <v/>
      </c>
      <c r="H35" s="43"/>
    </row>
    <row r="36" spans="2:8" x14ac:dyDescent="0.25">
      <c r="B36" s="51" t="s">
        <v>426</v>
      </c>
      <c r="C36" s="14" t="s">
        <v>749</v>
      </c>
      <c r="D36" s="22" t="s">
        <v>550</v>
      </c>
      <c r="E36" s="23">
        <v>150000</v>
      </c>
      <c r="F36" s="162">
        <v>1</v>
      </c>
      <c r="G36" s="17">
        <f t="shared" si="0"/>
        <v>150000</v>
      </c>
      <c r="H36" s="43"/>
    </row>
    <row r="37" spans="2:8" x14ac:dyDescent="0.25">
      <c r="B37" s="51"/>
      <c r="C37" s="14"/>
      <c r="D37" s="22"/>
      <c r="E37" s="23"/>
      <c r="F37" s="162"/>
      <c r="G37" s="17" t="str">
        <f t="shared" si="0"/>
        <v/>
      </c>
      <c r="H37" s="43"/>
    </row>
    <row r="38" spans="2:8" ht="26.4" x14ac:dyDescent="0.25">
      <c r="B38" s="51" t="s">
        <v>631</v>
      </c>
      <c r="C38" s="14" t="s">
        <v>750</v>
      </c>
      <c r="D38" s="22" t="s">
        <v>54</v>
      </c>
      <c r="E38" s="174">
        <f>G36</f>
        <v>150000</v>
      </c>
      <c r="F38" s="200"/>
      <c r="G38" s="17">
        <f t="shared" si="0"/>
        <v>0</v>
      </c>
      <c r="H38" s="43"/>
    </row>
    <row r="39" spans="2:8" x14ac:dyDescent="0.25">
      <c r="B39" s="51"/>
      <c r="C39" s="14"/>
      <c r="D39" s="22"/>
      <c r="E39" s="22"/>
      <c r="F39" s="162"/>
      <c r="G39" s="17" t="str">
        <f t="shared" si="0"/>
        <v/>
      </c>
      <c r="H39" s="43"/>
    </row>
    <row r="40" spans="2:8" x14ac:dyDescent="0.25">
      <c r="B40" s="51" t="s">
        <v>752</v>
      </c>
      <c r="C40" s="14" t="s">
        <v>751</v>
      </c>
      <c r="D40" s="22"/>
      <c r="E40" s="22"/>
      <c r="F40" s="162"/>
      <c r="G40" s="17" t="str">
        <f t="shared" si="0"/>
        <v/>
      </c>
      <c r="H40" s="43"/>
    </row>
    <row r="41" spans="2:8" x14ac:dyDescent="0.25">
      <c r="B41" s="51"/>
      <c r="C41" s="14"/>
      <c r="D41" s="22"/>
      <c r="E41" s="22"/>
      <c r="F41" s="162"/>
      <c r="G41" s="17" t="str">
        <f t="shared" ref="G41:G61" si="2">IF(D41="","",E41*F41)</f>
        <v/>
      </c>
      <c r="H41" s="43"/>
    </row>
    <row r="42" spans="2:8" x14ac:dyDescent="0.25">
      <c r="B42" s="51" t="s">
        <v>75</v>
      </c>
      <c r="C42" s="14" t="s">
        <v>634</v>
      </c>
      <c r="D42" s="22" t="s">
        <v>550</v>
      </c>
      <c r="E42" s="22">
        <v>200000</v>
      </c>
      <c r="F42" s="162">
        <v>1</v>
      </c>
      <c r="G42" s="17">
        <f t="shared" si="2"/>
        <v>200000</v>
      </c>
      <c r="H42" s="43"/>
    </row>
    <row r="43" spans="2:8" x14ac:dyDescent="0.25">
      <c r="B43" s="51"/>
      <c r="C43" s="14"/>
      <c r="D43" s="22"/>
      <c r="E43" s="22"/>
      <c r="F43" s="162"/>
      <c r="G43" s="17" t="str">
        <f t="shared" si="2"/>
        <v/>
      </c>
      <c r="H43" s="43"/>
    </row>
    <row r="44" spans="2:8" x14ac:dyDescent="0.25">
      <c r="B44" s="51" t="s">
        <v>77</v>
      </c>
      <c r="C44" s="14" t="s">
        <v>635</v>
      </c>
      <c r="D44" s="22" t="s">
        <v>550</v>
      </c>
      <c r="E44" s="22">
        <v>40000</v>
      </c>
      <c r="F44" s="162">
        <v>1</v>
      </c>
      <c r="G44" s="17">
        <f t="shared" si="2"/>
        <v>40000</v>
      </c>
      <c r="H44" s="43"/>
    </row>
    <row r="45" spans="2:8" x14ac:dyDescent="0.25">
      <c r="B45" s="51"/>
      <c r="C45" s="14"/>
      <c r="D45" s="22"/>
      <c r="E45" s="22"/>
      <c r="F45" s="164"/>
      <c r="G45" s="17" t="str">
        <f t="shared" si="2"/>
        <v/>
      </c>
      <c r="H45" s="43"/>
    </row>
    <row r="46" spans="2:8" ht="26.4" x14ac:dyDescent="0.25">
      <c r="B46" s="51" t="s">
        <v>100</v>
      </c>
      <c r="C46" s="14" t="s">
        <v>753</v>
      </c>
      <c r="D46" s="22" t="s">
        <v>54</v>
      </c>
      <c r="E46" s="22">
        <v>240000</v>
      </c>
      <c r="F46" s="212"/>
      <c r="G46" s="17">
        <f t="shared" si="2"/>
        <v>0</v>
      </c>
      <c r="H46" s="43"/>
    </row>
    <row r="47" spans="2:8" x14ac:dyDescent="0.25">
      <c r="B47" s="51"/>
      <c r="C47" s="14"/>
      <c r="D47" s="22"/>
      <c r="E47" s="22"/>
      <c r="F47" s="162"/>
      <c r="G47" s="17" t="str">
        <f t="shared" si="2"/>
        <v/>
      </c>
      <c r="H47" s="43"/>
    </row>
    <row r="48" spans="2:8" x14ac:dyDescent="0.25">
      <c r="B48" s="51" t="s">
        <v>79</v>
      </c>
      <c r="C48" s="14" t="s">
        <v>754</v>
      </c>
      <c r="D48" s="22"/>
      <c r="E48" s="22"/>
      <c r="F48" s="162"/>
      <c r="G48" s="17" t="str">
        <f t="shared" si="2"/>
        <v/>
      </c>
      <c r="H48" s="43"/>
    </row>
    <row r="49" spans="2:8" x14ac:dyDescent="0.25">
      <c r="B49" s="51"/>
      <c r="C49" s="14"/>
      <c r="D49" s="22"/>
      <c r="E49" s="22"/>
      <c r="F49" s="162"/>
      <c r="G49" s="17" t="str">
        <f t="shared" si="2"/>
        <v/>
      </c>
      <c r="H49" s="43"/>
    </row>
    <row r="50" spans="2:8" x14ac:dyDescent="0.25">
      <c r="B50" s="51" t="s">
        <v>426</v>
      </c>
      <c r="C50" s="14" t="s">
        <v>755</v>
      </c>
      <c r="D50" s="22" t="s">
        <v>550</v>
      </c>
      <c r="E50" s="22">
        <v>400000</v>
      </c>
      <c r="F50" s="162">
        <v>1</v>
      </c>
      <c r="G50" s="17">
        <f t="shared" si="2"/>
        <v>400000</v>
      </c>
      <c r="H50" s="43"/>
    </row>
    <row r="51" spans="2:8" x14ac:dyDescent="0.25">
      <c r="B51" s="51"/>
      <c r="C51" s="14"/>
      <c r="D51" s="22"/>
      <c r="E51" s="22"/>
      <c r="F51" s="162"/>
      <c r="G51" s="17" t="str">
        <f t="shared" si="2"/>
        <v/>
      </c>
      <c r="H51" s="43"/>
    </row>
    <row r="52" spans="2:8" ht="26.4" x14ac:dyDescent="0.25">
      <c r="B52" s="51" t="s">
        <v>631</v>
      </c>
      <c r="C52" s="14" t="s">
        <v>756</v>
      </c>
      <c r="D52" s="22" t="s">
        <v>54</v>
      </c>
      <c r="E52" s="174">
        <f>G50</f>
        <v>400000</v>
      </c>
      <c r="F52" s="200"/>
      <c r="G52" s="17">
        <f t="shared" si="2"/>
        <v>0</v>
      </c>
      <c r="H52" s="43"/>
    </row>
    <row r="53" spans="2:8" x14ac:dyDescent="0.25">
      <c r="B53" s="51"/>
      <c r="C53" s="14"/>
      <c r="D53" s="39"/>
      <c r="E53" s="39"/>
      <c r="F53" s="162"/>
      <c r="G53" s="17" t="str">
        <f t="shared" si="2"/>
        <v/>
      </c>
    </row>
    <row r="54" spans="2:8" ht="26.4" x14ac:dyDescent="0.25">
      <c r="B54" s="51" t="s">
        <v>80</v>
      </c>
      <c r="C54" s="14" t="s">
        <v>636</v>
      </c>
      <c r="D54" s="22"/>
      <c r="E54" s="22"/>
      <c r="F54" s="162"/>
      <c r="G54" s="17" t="str">
        <f t="shared" si="2"/>
        <v/>
      </c>
      <c r="H54" s="43"/>
    </row>
    <row r="55" spans="2:8" x14ac:dyDescent="0.25">
      <c r="B55" s="51"/>
      <c r="C55" s="14"/>
      <c r="D55" s="22"/>
      <c r="E55" s="39"/>
      <c r="F55" s="162"/>
      <c r="G55" s="17" t="str">
        <f t="shared" si="2"/>
        <v/>
      </c>
      <c r="H55" s="50"/>
    </row>
    <row r="56" spans="2:8" x14ac:dyDescent="0.25">
      <c r="B56" s="51" t="s">
        <v>632</v>
      </c>
      <c r="C56" s="14" t="s">
        <v>637</v>
      </c>
      <c r="D56" s="22" t="s">
        <v>757</v>
      </c>
      <c r="E56" s="39">
        <v>128</v>
      </c>
      <c r="F56" s="162"/>
      <c r="G56" s="17">
        <f t="shared" si="2"/>
        <v>0</v>
      </c>
    </row>
    <row r="57" spans="2:8" x14ac:dyDescent="0.25">
      <c r="B57" s="51"/>
      <c r="C57" s="14"/>
      <c r="D57" s="22"/>
      <c r="E57" s="22"/>
      <c r="F57" s="162"/>
      <c r="G57" s="17" t="str">
        <f t="shared" si="2"/>
        <v/>
      </c>
      <c r="H57" s="43"/>
    </row>
    <row r="58" spans="2:8" x14ac:dyDescent="0.25">
      <c r="B58" s="51" t="s">
        <v>633</v>
      </c>
      <c r="C58" s="14" t="s">
        <v>638</v>
      </c>
      <c r="D58" s="22" t="s">
        <v>757</v>
      </c>
      <c r="E58" s="22">
        <v>150</v>
      </c>
      <c r="F58" s="162"/>
      <c r="G58" s="17">
        <f t="shared" si="2"/>
        <v>0</v>
      </c>
      <c r="H58" s="43"/>
    </row>
    <row r="59" spans="2:8" x14ac:dyDescent="0.25">
      <c r="B59" s="51"/>
      <c r="C59" s="14"/>
      <c r="D59" s="22"/>
      <c r="E59" s="22"/>
      <c r="F59" s="162"/>
      <c r="G59" s="17" t="str">
        <f t="shared" si="2"/>
        <v/>
      </c>
      <c r="H59" s="43"/>
    </row>
    <row r="60" spans="2:8" x14ac:dyDescent="0.25">
      <c r="B60" s="51"/>
      <c r="C60" s="14"/>
      <c r="D60" s="22"/>
      <c r="E60" s="22"/>
      <c r="F60" s="162"/>
      <c r="G60" s="17" t="str">
        <f t="shared" si="2"/>
        <v/>
      </c>
      <c r="H60" s="43"/>
    </row>
    <row r="61" spans="2:8" x14ac:dyDescent="0.25">
      <c r="B61" s="51"/>
      <c r="C61" s="14"/>
      <c r="D61" s="22"/>
      <c r="E61" s="22"/>
      <c r="F61" s="162"/>
      <c r="G61" s="17" t="str">
        <f t="shared" si="2"/>
        <v/>
      </c>
      <c r="H61" s="43"/>
    </row>
    <row r="62" spans="2:8" x14ac:dyDescent="0.25">
      <c r="B62" s="51"/>
      <c r="C62" s="14"/>
      <c r="D62" s="22"/>
      <c r="E62" s="22"/>
      <c r="F62" s="162"/>
      <c r="G62" s="17"/>
      <c r="H62" s="43"/>
    </row>
    <row r="63" spans="2:8" x14ac:dyDescent="0.25">
      <c r="B63" s="51"/>
      <c r="C63" s="14"/>
      <c r="D63" s="22"/>
      <c r="E63" s="22"/>
      <c r="F63" s="200"/>
      <c r="G63" s="17"/>
      <c r="H63" s="43"/>
    </row>
    <row r="64" spans="2:8" s="30" customFormat="1" ht="19.5" customHeight="1" x14ac:dyDescent="0.25">
      <c r="B64" s="102" t="str">
        <f>$B$10</f>
        <v>E1</v>
      </c>
      <c r="C64" s="297" t="s">
        <v>609</v>
      </c>
      <c r="D64" s="298"/>
      <c r="E64" s="298"/>
      <c r="F64" s="314"/>
      <c r="G64" s="35">
        <f>SUM(G9:G63)</f>
        <v>1240000</v>
      </c>
      <c r="H64" s="36"/>
    </row>
  </sheetData>
  <mergeCells count="5">
    <mergeCell ref="C64:F64"/>
    <mergeCell ref="E1:G1"/>
    <mergeCell ref="B4:F4"/>
    <mergeCell ref="G4:G7"/>
    <mergeCell ref="B5:F7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3" tint="0.59999389629810485"/>
    <pageSetUpPr fitToPage="1"/>
  </sheetPr>
  <dimension ref="B1:O1048480"/>
  <sheetViews>
    <sheetView view="pageBreakPreview" topLeftCell="A31" zoomScale="55" zoomScaleNormal="100" zoomScaleSheetLayoutView="55" zoomScalePageLayoutView="150" workbookViewId="0">
      <selection activeCell="R17" sqref="R17"/>
    </sheetView>
  </sheetViews>
  <sheetFormatPr defaultColWidth="8.88671875" defaultRowHeight="13.2" x14ac:dyDescent="0.25"/>
  <cols>
    <col min="1" max="1" width="0.88671875" style="53" customWidth="1"/>
    <col min="2" max="2" width="11.6640625" style="56" customWidth="1"/>
    <col min="3" max="3" width="45.6640625" style="54" customWidth="1"/>
    <col min="4" max="4" width="13.6640625" style="54" customWidth="1"/>
    <col min="5" max="5" width="5.6640625" style="94" customWidth="1"/>
    <col min="6" max="7" width="15.6640625" style="53" customWidth="1"/>
    <col min="8" max="8" width="15.6640625" style="95" customWidth="1"/>
    <col min="9" max="9" width="0.88671875" style="53" customWidth="1"/>
    <col min="10" max="10" width="8.88671875" style="53"/>
    <col min="11" max="11" width="15.44140625" style="53" customWidth="1"/>
    <col min="12" max="12" width="12.5546875" style="53" customWidth="1"/>
    <col min="13" max="13" width="9.44140625" style="53" customWidth="1"/>
    <col min="14" max="16384" width="8.88671875" style="53"/>
  </cols>
  <sheetData>
    <row r="1" spans="2:15" x14ac:dyDescent="0.25">
      <c r="B1" s="2" t="str">
        <f>Client1</f>
        <v>Province of KwaZulu-Natal</v>
      </c>
      <c r="D1" s="4"/>
      <c r="E1" s="4"/>
      <c r="F1" s="274" t="str">
        <f>"Contract No. "&amp;ContractNo</f>
        <v>Contract No. ZNB01268/00000/00/HOD/INF/22/T</v>
      </c>
      <c r="G1" s="274"/>
      <c r="H1" s="274"/>
    </row>
    <row r="2" spans="2:15" s="1" customFormat="1" ht="18" customHeight="1" x14ac:dyDescent="0.25">
      <c r="B2" s="86" t="str">
        <f>Client2</f>
        <v>Department of Transport</v>
      </c>
      <c r="C2" s="54"/>
      <c r="D2" s="4"/>
      <c r="E2" s="4"/>
      <c r="F2" s="4"/>
      <c r="H2" s="5"/>
      <c r="L2" s="4"/>
    </row>
    <row r="3" spans="2:15" s="1" customFormat="1" ht="16.5" customHeight="1" x14ac:dyDescent="0.25">
      <c r="B3" s="75"/>
      <c r="C3" s="89"/>
      <c r="D3" s="76"/>
      <c r="E3" s="76"/>
      <c r="F3" s="76"/>
      <c r="G3" s="77"/>
      <c r="H3" s="88"/>
      <c r="J3" s="5"/>
      <c r="K3" s="5"/>
      <c r="L3" s="4"/>
    </row>
    <row r="4" spans="2:15" s="1" customFormat="1" ht="7.5" customHeight="1" x14ac:dyDescent="0.25">
      <c r="B4" s="267" t="str">
        <f>ContractDescription</f>
        <v>THE UPGRADE OF P129 FROM GRAVEL TO BLACKTOP FROM KM 3.00 TO KM 6.00</v>
      </c>
      <c r="C4" s="268"/>
      <c r="D4" s="268"/>
      <c r="E4" s="268"/>
      <c r="F4" s="268"/>
      <c r="G4" s="268"/>
      <c r="H4" s="322"/>
      <c r="J4" s="5"/>
      <c r="K4" s="5"/>
      <c r="L4" s="4"/>
    </row>
    <row r="5" spans="2:15" ht="12.75" customHeight="1" x14ac:dyDescent="0.25">
      <c r="B5" s="267"/>
      <c r="C5" s="268"/>
      <c r="D5" s="268"/>
      <c r="E5" s="268"/>
      <c r="F5" s="268"/>
      <c r="G5" s="268"/>
      <c r="H5" s="322"/>
    </row>
    <row r="6" spans="2:15" ht="7.5" customHeight="1" x14ac:dyDescent="0.25">
      <c r="B6" s="269"/>
      <c r="C6" s="270"/>
      <c r="D6" s="270"/>
      <c r="E6" s="270"/>
      <c r="F6" s="270"/>
      <c r="G6" s="270"/>
      <c r="H6" s="323"/>
    </row>
    <row r="7" spans="2:15" ht="25.5" customHeight="1" x14ac:dyDescent="0.25">
      <c r="B7" s="303" t="s">
        <v>761</v>
      </c>
      <c r="C7" s="304"/>
      <c r="D7" s="304"/>
      <c r="E7" s="304"/>
      <c r="F7" s="304"/>
      <c r="G7" s="304"/>
      <c r="H7" s="324"/>
    </row>
    <row r="8" spans="2:15" x14ac:dyDescent="0.25">
      <c r="B8" s="11" t="s">
        <v>618</v>
      </c>
      <c r="C8" s="310" t="s">
        <v>1</v>
      </c>
      <c r="D8" s="299"/>
      <c r="E8" s="300"/>
      <c r="F8" s="11" t="s">
        <v>605</v>
      </c>
      <c r="G8" s="299" t="s">
        <v>5</v>
      </c>
      <c r="H8" s="300"/>
      <c r="O8" s="95"/>
    </row>
    <row r="9" spans="2:15" x14ac:dyDescent="0.25">
      <c r="B9" s="21" t="str">
        <f>'Section E'!B10</f>
        <v>E1</v>
      </c>
      <c r="C9" s="311" t="str">
        <f>'Section E'!C10</f>
        <v>EXPANDED PUBLIC WORKS PROGRAMME (EPWP)</v>
      </c>
      <c r="D9" s="312"/>
      <c r="E9" s="313"/>
      <c r="F9" s="42"/>
      <c r="G9" s="320">
        <f>'Section E'!G64</f>
        <v>1240000</v>
      </c>
      <c r="H9" s="321"/>
      <c r="O9" s="95"/>
    </row>
    <row r="10" spans="2:15" ht="12.75" customHeight="1" x14ac:dyDescent="0.25">
      <c r="B10" s="22"/>
      <c r="C10" s="294"/>
      <c r="D10" s="295"/>
      <c r="E10" s="296"/>
      <c r="F10" s="42"/>
      <c r="G10" s="284"/>
      <c r="H10" s="276"/>
    </row>
    <row r="11" spans="2:15" ht="12.75" customHeight="1" x14ac:dyDescent="0.25">
      <c r="B11" s="22"/>
      <c r="C11" s="294"/>
      <c r="D11" s="295"/>
      <c r="E11" s="296"/>
      <c r="F11" s="42"/>
      <c r="G11" s="284"/>
      <c r="H11" s="276"/>
    </row>
    <row r="12" spans="2:15" ht="12.75" customHeight="1" x14ac:dyDescent="0.25">
      <c r="B12" s="22"/>
      <c r="C12" s="294"/>
      <c r="D12" s="295"/>
      <c r="E12" s="296"/>
      <c r="F12" s="42"/>
      <c r="G12" s="284"/>
      <c r="H12" s="276"/>
    </row>
    <row r="13" spans="2:15" ht="12.75" customHeight="1" x14ac:dyDescent="0.25">
      <c r="B13" s="22"/>
      <c r="C13" s="294"/>
      <c r="D13" s="295"/>
      <c r="E13" s="296"/>
      <c r="F13" s="42"/>
      <c r="G13" s="284"/>
      <c r="H13" s="276"/>
    </row>
    <row r="14" spans="2:15" ht="12.75" customHeight="1" x14ac:dyDescent="0.25">
      <c r="B14" s="22"/>
      <c r="C14" s="294"/>
      <c r="D14" s="295"/>
      <c r="E14" s="296"/>
      <c r="F14" s="42"/>
      <c r="G14" s="284"/>
      <c r="H14" s="276"/>
    </row>
    <row r="15" spans="2:15" ht="12.75" customHeight="1" x14ac:dyDescent="0.25">
      <c r="B15" s="22"/>
      <c r="C15" s="294"/>
      <c r="D15" s="295"/>
      <c r="E15" s="296"/>
      <c r="F15" s="42"/>
      <c r="G15" s="284"/>
      <c r="H15" s="276"/>
    </row>
    <row r="16" spans="2:15" ht="12.75" customHeight="1" x14ac:dyDescent="0.25">
      <c r="B16" s="22"/>
      <c r="C16" s="294"/>
      <c r="D16" s="295"/>
      <c r="E16" s="296"/>
      <c r="F16" s="42"/>
      <c r="G16" s="284"/>
      <c r="H16" s="276"/>
    </row>
    <row r="17" spans="2:8" ht="12.75" customHeight="1" x14ac:dyDescent="0.25">
      <c r="B17" s="22"/>
      <c r="C17" s="294"/>
      <c r="D17" s="295"/>
      <c r="E17" s="296"/>
      <c r="F17" s="42"/>
      <c r="G17" s="284"/>
      <c r="H17" s="276"/>
    </row>
    <row r="18" spans="2:8" ht="12.75" customHeight="1" x14ac:dyDescent="0.25">
      <c r="B18" s="22"/>
      <c r="C18" s="294"/>
      <c r="D18" s="295"/>
      <c r="E18" s="296"/>
      <c r="F18" s="42"/>
      <c r="G18" s="284"/>
      <c r="H18" s="276"/>
    </row>
    <row r="19" spans="2:8" ht="12.75" customHeight="1" x14ac:dyDescent="0.25">
      <c r="B19" s="22"/>
      <c r="C19" s="294"/>
      <c r="D19" s="295"/>
      <c r="E19" s="296"/>
      <c r="F19" s="42"/>
      <c r="G19" s="284"/>
      <c r="H19" s="276"/>
    </row>
    <row r="20" spans="2:8" ht="12.75" customHeight="1" x14ac:dyDescent="0.25">
      <c r="B20" s="22"/>
      <c r="C20" s="294"/>
      <c r="D20" s="295"/>
      <c r="E20" s="296"/>
      <c r="F20" s="42"/>
      <c r="G20" s="284"/>
      <c r="H20" s="276"/>
    </row>
    <row r="21" spans="2:8" ht="12.75" customHeight="1" x14ac:dyDescent="0.25">
      <c r="B21" s="22"/>
      <c r="C21" s="294"/>
      <c r="D21" s="295"/>
      <c r="E21" s="296"/>
      <c r="F21" s="42"/>
      <c r="G21" s="284"/>
      <c r="H21" s="276"/>
    </row>
    <row r="22" spans="2:8" ht="12.75" customHeight="1" x14ac:dyDescent="0.25">
      <c r="B22" s="22"/>
      <c r="C22" s="294"/>
      <c r="D22" s="295"/>
      <c r="E22" s="296"/>
      <c r="F22" s="42"/>
      <c r="G22" s="284"/>
      <c r="H22" s="276"/>
    </row>
    <row r="23" spans="2:8" ht="12.75" customHeight="1" x14ac:dyDescent="0.25">
      <c r="B23" s="22"/>
      <c r="C23" s="294"/>
      <c r="D23" s="295"/>
      <c r="E23" s="296"/>
      <c r="F23" s="42"/>
      <c r="G23" s="284"/>
      <c r="H23" s="276"/>
    </row>
    <row r="24" spans="2:8" ht="12.75" customHeight="1" x14ac:dyDescent="0.25">
      <c r="B24" s="22"/>
      <c r="C24" s="294"/>
      <c r="D24" s="295"/>
      <c r="E24" s="296"/>
      <c r="F24" s="42"/>
      <c r="G24" s="284"/>
      <c r="H24" s="276"/>
    </row>
    <row r="25" spans="2:8" ht="12.75" customHeight="1" x14ac:dyDescent="0.25">
      <c r="B25" s="22"/>
      <c r="C25" s="294"/>
      <c r="D25" s="295"/>
      <c r="E25" s="296"/>
      <c r="F25" s="42"/>
      <c r="G25" s="284"/>
      <c r="H25" s="276"/>
    </row>
    <row r="26" spans="2:8" ht="12.75" customHeight="1" x14ac:dyDescent="0.25">
      <c r="B26" s="22"/>
      <c r="C26" s="294"/>
      <c r="D26" s="295"/>
      <c r="E26" s="296"/>
      <c r="F26" s="42"/>
      <c r="G26" s="284"/>
      <c r="H26" s="276"/>
    </row>
    <row r="27" spans="2:8" ht="12.75" customHeight="1" x14ac:dyDescent="0.25">
      <c r="B27" s="22"/>
      <c r="C27" s="294"/>
      <c r="D27" s="295"/>
      <c r="E27" s="296"/>
      <c r="F27" s="42"/>
      <c r="G27" s="284"/>
      <c r="H27" s="276"/>
    </row>
    <row r="28" spans="2:8" x14ac:dyDescent="0.25">
      <c r="B28" s="22"/>
      <c r="C28" s="294"/>
      <c r="D28" s="295"/>
      <c r="E28" s="296"/>
      <c r="F28" s="42"/>
      <c r="G28" s="284"/>
      <c r="H28" s="276"/>
    </row>
    <row r="29" spans="2:8" ht="12.75" customHeight="1" x14ac:dyDescent="0.25">
      <c r="B29" s="22"/>
      <c r="C29" s="294"/>
      <c r="D29" s="295"/>
      <c r="E29" s="296"/>
      <c r="F29" s="42"/>
      <c r="G29" s="284"/>
      <c r="H29" s="276"/>
    </row>
    <row r="30" spans="2:8" x14ac:dyDescent="0.25">
      <c r="B30" s="22"/>
      <c r="C30" s="294"/>
      <c r="D30" s="295"/>
      <c r="E30" s="296"/>
      <c r="F30" s="42"/>
      <c r="G30" s="284"/>
      <c r="H30" s="276"/>
    </row>
    <row r="31" spans="2:8" x14ac:dyDescent="0.25">
      <c r="B31" s="22"/>
      <c r="C31" s="294"/>
      <c r="D31" s="295"/>
      <c r="E31" s="296"/>
      <c r="F31" s="42"/>
      <c r="G31" s="284"/>
      <c r="H31" s="276"/>
    </row>
    <row r="32" spans="2:8" x14ac:dyDescent="0.25">
      <c r="B32" s="22"/>
      <c r="C32" s="294"/>
      <c r="D32" s="295"/>
      <c r="E32" s="296"/>
      <c r="F32" s="42"/>
      <c r="G32" s="284"/>
      <c r="H32" s="276"/>
    </row>
    <row r="33" spans="2:8" x14ac:dyDescent="0.25">
      <c r="B33" s="22"/>
      <c r="C33" s="294"/>
      <c r="D33" s="295"/>
      <c r="E33" s="296"/>
      <c r="F33" s="42"/>
      <c r="G33" s="284"/>
      <c r="H33" s="276"/>
    </row>
    <row r="34" spans="2:8" x14ac:dyDescent="0.25">
      <c r="B34" s="22"/>
      <c r="C34" s="294"/>
      <c r="D34" s="295"/>
      <c r="E34" s="296"/>
      <c r="F34" s="42"/>
      <c r="G34" s="284"/>
      <c r="H34" s="276"/>
    </row>
    <row r="35" spans="2:8" x14ac:dyDescent="0.25">
      <c r="B35" s="22"/>
      <c r="C35" s="294"/>
      <c r="D35" s="295"/>
      <c r="E35" s="296"/>
      <c r="F35" s="42"/>
      <c r="G35" s="284"/>
      <c r="H35" s="276"/>
    </row>
    <row r="36" spans="2:8" x14ac:dyDescent="0.25">
      <c r="B36" s="22"/>
      <c r="C36" s="294"/>
      <c r="D36" s="295"/>
      <c r="E36" s="296"/>
      <c r="F36" s="42"/>
      <c r="G36" s="284"/>
      <c r="H36" s="276"/>
    </row>
    <row r="37" spans="2:8" x14ac:dyDescent="0.25">
      <c r="B37" s="22"/>
      <c r="C37" s="294"/>
      <c r="D37" s="295"/>
      <c r="E37" s="296"/>
      <c r="F37" s="42"/>
      <c r="G37" s="284"/>
      <c r="H37" s="276"/>
    </row>
    <row r="38" spans="2:8" x14ac:dyDescent="0.25">
      <c r="B38" s="22"/>
      <c r="C38" s="294"/>
      <c r="D38" s="295"/>
      <c r="E38" s="296"/>
      <c r="F38" s="42"/>
      <c r="G38" s="284"/>
      <c r="H38" s="276"/>
    </row>
    <row r="39" spans="2:8" x14ac:dyDescent="0.25">
      <c r="B39" s="22"/>
      <c r="C39" s="294"/>
      <c r="D39" s="295"/>
      <c r="E39" s="296"/>
      <c r="F39" s="42"/>
      <c r="G39" s="284"/>
      <c r="H39" s="276"/>
    </row>
    <row r="40" spans="2:8" x14ac:dyDescent="0.25">
      <c r="B40" s="22"/>
      <c r="C40" s="294"/>
      <c r="D40" s="295"/>
      <c r="E40" s="296"/>
      <c r="F40" s="42"/>
      <c r="G40" s="284"/>
      <c r="H40" s="276"/>
    </row>
    <row r="41" spans="2:8" x14ac:dyDescent="0.25">
      <c r="B41" s="22"/>
      <c r="C41" s="294"/>
      <c r="D41" s="295"/>
      <c r="E41" s="296"/>
      <c r="F41" s="42"/>
      <c r="G41" s="284"/>
      <c r="H41" s="276"/>
    </row>
    <row r="42" spans="2:8" x14ac:dyDescent="0.25">
      <c r="B42" s="22"/>
      <c r="C42" s="294"/>
      <c r="D42" s="295"/>
      <c r="E42" s="296"/>
      <c r="F42" s="42"/>
      <c r="G42" s="284"/>
      <c r="H42" s="276"/>
    </row>
    <row r="43" spans="2:8" x14ac:dyDescent="0.25">
      <c r="B43" s="22"/>
      <c r="C43" s="294"/>
      <c r="D43" s="295"/>
      <c r="E43" s="296"/>
      <c r="F43" s="42"/>
      <c r="G43" s="284"/>
      <c r="H43" s="276"/>
    </row>
    <row r="44" spans="2:8" x14ac:dyDescent="0.25">
      <c r="B44" s="22"/>
      <c r="C44" s="294"/>
      <c r="D44" s="295"/>
      <c r="E44" s="296"/>
      <c r="F44" s="42"/>
      <c r="G44" s="284"/>
      <c r="H44" s="276"/>
    </row>
    <row r="45" spans="2:8" x14ac:dyDescent="0.25">
      <c r="B45" s="22"/>
      <c r="C45" s="294"/>
      <c r="D45" s="295"/>
      <c r="E45" s="296"/>
      <c r="F45" s="42"/>
      <c r="G45" s="284"/>
      <c r="H45" s="276"/>
    </row>
    <row r="46" spans="2:8" x14ac:dyDescent="0.25">
      <c r="B46" s="22"/>
      <c r="C46" s="294"/>
      <c r="D46" s="295"/>
      <c r="E46" s="296"/>
      <c r="F46" s="42"/>
      <c r="G46" s="284"/>
      <c r="H46" s="276"/>
    </row>
    <row r="47" spans="2:8" x14ac:dyDescent="0.25">
      <c r="B47" s="22"/>
      <c r="C47" s="294"/>
      <c r="D47" s="295"/>
      <c r="E47" s="296"/>
      <c r="F47" s="42"/>
      <c r="G47" s="284"/>
      <c r="H47" s="276"/>
    </row>
    <row r="48" spans="2:8" x14ac:dyDescent="0.25">
      <c r="B48" s="21"/>
      <c r="C48" s="294"/>
      <c r="D48" s="295"/>
      <c r="E48" s="296"/>
      <c r="F48" s="42"/>
      <c r="G48" s="284"/>
      <c r="H48" s="276"/>
    </row>
    <row r="49" spans="2:9" x14ac:dyDescent="0.25">
      <c r="B49" s="22"/>
      <c r="C49" s="294"/>
      <c r="D49" s="295"/>
      <c r="E49" s="296"/>
      <c r="F49" s="42"/>
      <c r="G49" s="284"/>
      <c r="H49" s="276"/>
    </row>
    <row r="50" spans="2:9" x14ac:dyDescent="0.25">
      <c r="B50" s="21"/>
      <c r="C50" s="294"/>
      <c r="D50" s="295"/>
      <c r="E50" s="296"/>
      <c r="F50" s="42"/>
      <c r="G50" s="284"/>
      <c r="H50" s="276"/>
    </row>
    <row r="51" spans="2:9" x14ac:dyDescent="0.25">
      <c r="B51" s="22"/>
      <c r="C51" s="294"/>
      <c r="D51" s="295"/>
      <c r="E51" s="296"/>
      <c r="F51" s="42"/>
      <c r="G51" s="284"/>
      <c r="H51" s="276"/>
    </row>
    <row r="52" spans="2:9" x14ac:dyDescent="0.25">
      <c r="B52" s="22"/>
      <c r="C52" s="294"/>
      <c r="D52" s="295"/>
      <c r="E52" s="296"/>
      <c r="F52" s="42"/>
      <c r="G52" s="284"/>
      <c r="H52" s="276"/>
    </row>
    <row r="53" spans="2:9" x14ac:dyDescent="0.25">
      <c r="B53" s="22"/>
      <c r="C53" s="294"/>
      <c r="D53" s="295"/>
      <c r="E53" s="296"/>
      <c r="F53" s="42"/>
      <c r="G53" s="284"/>
      <c r="H53" s="276"/>
    </row>
    <row r="54" spans="2:9" x14ac:dyDescent="0.25">
      <c r="B54" s="22"/>
      <c r="C54" s="294"/>
      <c r="D54" s="295"/>
      <c r="E54" s="296"/>
      <c r="F54" s="42"/>
      <c r="G54" s="284"/>
      <c r="H54" s="276"/>
    </row>
    <row r="55" spans="2:9" x14ac:dyDescent="0.25">
      <c r="B55" s="22"/>
      <c r="C55" s="294"/>
      <c r="D55" s="295"/>
      <c r="E55" s="296"/>
      <c r="F55" s="42"/>
      <c r="G55" s="284"/>
      <c r="H55" s="276"/>
    </row>
    <row r="56" spans="2:9" x14ac:dyDescent="0.25">
      <c r="B56" s="108"/>
      <c r="C56" s="317"/>
      <c r="D56" s="318"/>
      <c r="E56" s="319"/>
      <c r="F56" s="105"/>
      <c r="G56" s="309"/>
      <c r="H56" s="277"/>
    </row>
    <row r="57" spans="2:9" s="30" customFormat="1" ht="19.5" customHeight="1" x14ac:dyDescent="0.25">
      <c r="B57" s="297" t="s">
        <v>762</v>
      </c>
      <c r="C57" s="298"/>
      <c r="D57" s="298"/>
      <c r="E57" s="298"/>
      <c r="F57" s="298"/>
      <c r="G57" s="315">
        <f>SUM(G9:H56)</f>
        <v>1240000</v>
      </c>
      <c r="H57" s="316"/>
      <c r="I57" s="36"/>
    </row>
    <row r="1048480" spans="3:5" x14ac:dyDescent="0.25">
      <c r="C1048480" s="294"/>
      <c r="D1048480" s="294"/>
      <c r="E1048480" s="294"/>
    </row>
  </sheetData>
  <mergeCells count="105">
    <mergeCell ref="C9:E9"/>
    <mergeCell ref="G9:H9"/>
    <mergeCell ref="C10:E10"/>
    <mergeCell ref="G10:H10"/>
    <mergeCell ref="C11:E11"/>
    <mergeCell ref="G11:H11"/>
    <mergeCell ref="F1:H1"/>
    <mergeCell ref="B4:G6"/>
    <mergeCell ref="H4:H6"/>
    <mergeCell ref="B7:H7"/>
    <mergeCell ref="C8:E8"/>
    <mergeCell ref="G8:H8"/>
    <mergeCell ref="C15:E15"/>
    <mergeCell ref="G15:H15"/>
    <mergeCell ref="C16:E16"/>
    <mergeCell ref="G16:H16"/>
    <mergeCell ref="C17:E17"/>
    <mergeCell ref="G17:H17"/>
    <mergeCell ref="C12:E12"/>
    <mergeCell ref="G12:H12"/>
    <mergeCell ref="C13:E13"/>
    <mergeCell ref="G13:H13"/>
    <mergeCell ref="C14:E14"/>
    <mergeCell ref="G14:H14"/>
    <mergeCell ref="C21:E21"/>
    <mergeCell ref="G21:H21"/>
    <mergeCell ref="C22:E22"/>
    <mergeCell ref="G22:H22"/>
    <mergeCell ref="C23:E23"/>
    <mergeCell ref="G23:H23"/>
    <mergeCell ref="C18:E18"/>
    <mergeCell ref="G18:H18"/>
    <mergeCell ref="C19:E19"/>
    <mergeCell ref="G19:H19"/>
    <mergeCell ref="C20:E20"/>
    <mergeCell ref="G20:H20"/>
    <mergeCell ref="C28:E28"/>
    <mergeCell ref="G28:H28"/>
    <mergeCell ref="C29:E29"/>
    <mergeCell ref="G29:H29"/>
    <mergeCell ref="C27:E27"/>
    <mergeCell ref="G27:H27"/>
    <mergeCell ref="C24:E24"/>
    <mergeCell ref="G24:H24"/>
    <mergeCell ref="C25:E25"/>
    <mergeCell ref="G25:H25"/>
    <mergeCell ref="C26:E26"/>
    <mergeCell ref="G26:H26"/>
    <mergeCell ref="C33:E33"/>
    <mergeCell ref="G33:H33"/>
    <mergeCell ref="C34:E34"/>
    <mergeCell ref="G34:H34"/>
    <mergeCell ref="C35:E35"/>
    <mergeCell ref="G35:H35"/>
    <mergeCell ref="C30:E30"/>
    <mergeCell ref="G30:H30"/>
    <mergeCell ref="C31:E31"/>
    <mergeCell ref="G31:H31"/>
    <mergeCell ref="C32:E32"/>
    <mergeCell ref="G32:H32"/>
    <mergeCell ref="C39:E39"/>
    <mergeCell ref="G39:H39"/>
    <mergeCell ref="C40:E40"/>
    <mergeCell ref="G40:H40"/>
    <mergeCell ref="C41:E41"/>
    <mergeCell ref="G41:H41"/>
    <mergeCell ref="C36:E36"/>
    <mergeCell ref="G36:H36"/>
    <mergeCell ref="C37:E37"/>
    <mergeCell ref="G37:H37"/>
    <mergeCell ref="C38:E38"/>
    <mergeCell ref="G38:H38"/>
    <mergeCell ref="C45:E45"/>
    <mergeCell ref="G45:H45"/>
    <mergeCell ref="C46:E46"/>
    <mergeCell ref="G46:H46"/>
    <mergeCell ref="C47:E47"/>
    <mergeCell ref="G47:H47"/>
    <mergeCell ref="C42:E42"/>
    <mergeCell ref="G42:H42"/>
    <mergeCell ref="C43:E43"/>
    <mergeCell ref="G43:H43"/>
    <mergeCell ref="C44:E44"/>
    <mergeCell ref="G44:H44"/>
    <mergeCell ref="C51:E51"/>
    <mergeCell ref="G51:H51"/>
    <mergeCell ref="C52:E52"/>
    <mergeCell ref="G52:H52"/>
    <mergeCell ref="C53:E53"/>
    <mergeCell ref="G53:H53"/>
    <mergeCell ref="C48:E48"/>
    <mergeCell ref="G48:H48"/>
    <mergeCell ref="C49:E49"/>
    <mergeCell ref="G49:H49"/>
    <mergeCell ref="C50:E50"/>
    <mergeCell ref="G50:H50"/>
    <mergeCell ref="C1048480:E1048480"/>
    <mergeCell ref="B57:F57"/>
    <mergeCell ref="G57:H57"/>
    <mergeCell ref="C54:E54"/>
    <mergeCell ref="G54:H54"/>
    <mergeCell ref="C55:E55"/>
    <mergeCell ref="G55:H55"/>
    <mergeCell ref="C56:E56"/>
    <mergeCell ref="G56:H56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77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00"/>
    <pageSetUpPr fitToPage="1"/>
  </sheetPr>
  <dimension ref="B1:H114"/>
  <sheetViews>
    <sheetView view="pageBreakPreview" topLeftCell="A88" zoomScale="55" zoomScaleNormal="125" zoomScaleSheetLayoutView="55" zoomScalePageLayoutView="85" workbookViewId="0">
      <selection activeCell="Y28" sqref="Y28"/>
    </sheetView>
  </sheetViews>
  <sheetFormatPr defaultColWidth="6.88671875" defaultRowHeight="13.2" x14ac:dyDescent="0.25"/>
  <cols>
    <col min="1" max="1" width="0.88671875" style="1" customWidth="1"/>
    <col min="2" max="2" width="11.6640625" style="37" customWidth="1"/>
    <col min="3" max="3" width="45.6640625" style="3" customWidth="1"/>
    <col min="4" max="4" width="13.6640625" style="4" customWidth="1"/>
    <col min="5" max="5" width="15.6640625" style="167" customWidth="1"/>
    <col min="6" max="6" width="15.6640625" style="153" customWidth="1"/>
    <col min="7" max="7" width="15.6640625" style="5" customWidth="1"/>
    <col min="8" max="8" width="0.88671875" style="5" customWidth="1"/>
    <col min="9" max="16384" width="6.88671875" style="1"/>
  </cols>
  <sheetData>
    <row r="1" spans="2:8" x14ac:dyDescent="0.25">
      <c r="B1" s="2" t="str">
        <f>Client1</f>
        <v>Province of KwaZulu-Natal</v>
      </c>
      <c r="E1" s="274" t="str">
        <f>"Contract No. "&amp;ContractNo</f>
        <v>Contract No. ZNB01268/00000/00/HOD/INF/22/T</v>
      </c>
      <c r="F1" s="274"/>
      <c r="G1" s="274"/>
    </row>
    <row r="2" spans="2:8" x14ac:dyDescent="0.25">
      <c r="B2" s="86" t="str">
        <f>Client2</f>
        <v>Department of Transport</v>
      </c>
    </row>
    <row r="3" spans="2:8" x14ac:dyDescent="0.25">
      <c r="B3" s="75"/>
      <c r="C3" s="75"/>
      <c r="D3" s="76"/>
      <c r="E3" s="168"/>
      <c r="F3" s="154"/>
      <c r="G3" s="88"/>
    </row>
    <row r="4" spans="2:8" x14ac:dyDescent="0.25">
      <c r="B4" s="264" t="s">
        <v>711</v>
      </c>
      <c r="C4" s="265"/>
      <c r="D4" s="265"/>
      <c r="E4" s="265"/>
      <c r="F4" s="265"/>
      <c r="G4" s="271" t="str">
        <f>"CHAPTER "&amp;B10</f>
        <v>CHAPTER F</v>
      </c>
      <c r="H4" s="6"/>
    </row>
    <row r="5" spans="2:8" ht="7.5" customHeight="1" x14ac:dyDescent="0.25">
      <c r="B5" s="267" t="str">
        <f>ContractDescription</f>
        <v>THE UPGRADE OF P129 FROM GRAVEL TO BLACKTOP FROM KM 3.00 TO KM 6.00</v>
      </c>
      <c r="C5" s="268"/>
      <c r="D5" s="268"/>
      <c r="E5" s="268"/>
      <c r="F5" s="268"/>
      <c r="G5" s="272"/>
      <c r="H5" s="8"/>
    </row>
    <row r="6" spans="2:8" ht="12.75" customHeight="1" x14ac:dyDescent="0.25">
      <c r="B6" s="267"/>
      <c r="C6" s="268"/>
      <c r="D6" s="268"/>
      <c r="E6" s="268"/>
      <c r="F6" s="268"/>
      <c r="G6" s="272"/>
      <c r="H6" s="8"/>
    </row>
    <row r="7" spans="2:8" ht="7.5" customHeight="1" x14ac:dyDescent="0.25">
      <c r="B7" s="269"/>
      <c r="C7" s="270"/>
      <c r="D7" s="270"/>
      <c r="E7" s="270"/>
      <c r="F7" s="270"/>
      <c r="G7" s="273"/>
      <c r="H7" s="8"/>
    </row>
    <row r="8" spans="2:8" s="9" customFormat="1" ht="24.9" customHeight="1" x14ac:dyDescent="0.25">
      <c r="B8" s="10" t="s">
        <v>0</v>
      </c>
      <c r="C8" s="11" t="s">
        <v>1</v>
      </c>
      <c r="D8" s="11" t="s">
        <v>2</v>
      </c>
      <c r="E8" s="169" t="s">
        <v>3</v>
      </c>
      <c r="F8" s="144" t="s">
        <v>4</v>
      </c>
      <c r="G8" s="11" t="s">
        <v>5</v>
      </c>
      <c r="H8" s="12"/>
    </row>
    <row r="9" spans="2:8" x14ac:dyDescent="0.25">
      <c r="B9" s="13"/>
      <c r="C9" s="14"/>
      <c r="D9" s="15"/>
      <c r="E9" s="170"/>
      <c r="F9" s="149"/>
      <c r="G9" s="17" t="str">
        <f t="shared" ref="G9:G27" si="0">IF(D9="","",E9*F9)</f>
        <v/>
      </c>
      <c r="H9" s="18"/>
    </row>
    <row r="10" spans="2:8" x14ac:dyDescent="0.25">
      <c r="B10" s="71" t="s">
        <v>695</v>
      </c>
      <c r="C10" s="20" t="s">
        <v>712</v>
      </c>
      <c r="D10" s="22"/>
      <c r="E10" s="171"/>
      <c r="F10" s="155"/>
      <c r="G10" s="17" t="str">
        <f t="shared" si="0"/>
        <v/>
      </c>
      <c r="H10" s="43"/>
    </row>
    <row r="11" spans="2:8" x14ac:dyDescent="0.25">
      <c r="B11" s="51"/>
      <c r="C11" s="14"/>
      <c r="D11" s="22"/>
      <c r="E11" s="171"/>
      <c r="F11" s="155"/>
      <c r="G11" s="17" t="str">
        <f t="shared" si="0"/>
        <v/>
      </c>
      <c r="H11" s="43"/>
    </row>
    <row r="12" spans="2:8" x14ac:dyDescent="0.25">
      <c r="B12" s="51" t="s">
        <v>696</v>
      </c>
      <c r="C12" s="14" t="s">
        <v>698</v>
      </c>
      <c r="D12" s="22"/>
      <c r="E12" s="171"/>
      <c r="F12" s="155"/>
      <c r="G12" s="17" t="str">
        <f t="shared" si="0"/>
        <v/>
      </c>
      <c r="H12" s="43"/>
    </row>
    <row r="13" spans="2:8" x14ac:dyDescent="0.25">
      <c r="B13" s="71"/>
      <c r="C13" s="14"/>
      <c r="D13" s="22"/>
      <c r="E13" s="171"/>
      <c r="F13" s="155"/>
      <c r="G13" s="17" t="str">
        <f t="shared" si="0"/>
        <v/>
      </c>
      <c r="H13" s="43"/>
    </row>
    <row r="14" spans="2:8" ht="26.4" x14ac:dyDescent="0.25">
      <c r="B14" s="51" t="s">
        <v>75</v>
      </c>
      <c r="C14" s="14" t="s">
        <v>697</v>
      </c>
      <c r="D14" s="22"/>
      <c r="E14" s="146"/>
      <c r="F14" s="148"/>
      <c r="G14" s="17" t="str">
        <f t="shared" si="0"/>
        <v/>
      </c>
      <c r="H14" s="44"/>
    </row>
    <row r="15" spans="2:8" x14ac:dyDescent="0.25">
      <c r="B15" s="71"/>
      <c r="C15" s="14"/>
      <c r="D15" s="22"/>
      <c r="E15" s="146"/>
      <c r="F15" s="148"/>
      <c r="G15" s="17" t="str">
        <f t="shared" si="0"/>
        <v/>
      </c>
      <c r="H15" s="44"/>
    </row>
    <row r="16" spans="2:8" ht="52.8" x14ac:dyDescent="0.25">
      <c r="B16" s="51" t="s">
        <v>255</v>
      </c>
      <c r="C16" s="14" t="s">
        <v>699</v>
      </c>
      <c r="D16" s="22" t="s">
        <v>70</v>
      </c>
      <c r="E16" s="146">
        <v>2</v>
      </c>
      <c r="F16" s="155"/>
      <c r="G16" s="17">
        <f t="shared" si="0"/>
        <v>0</v>
      </c>
      <c r="H16" s="43"/>
    </row>
    <row r="17" spans="2:8" x14ac:dyDescent="0.25">
      <c r="B17" s="51"/>
      <c r="C17" s="14"/>
      <c r="D17" s="22"/>
      <c r="E17" s="146"/>
      <c r="F17" s="165"/>
      <c r="G17" s="17" t="str">
        <f t="shared" si="0"/>
        <v/>
      </c>
      <c r="H17" s="43"/>
    </row>
    <row r="18" spans="2:8" ht="52.8" x14ac:dyDescent="0.25">
      <c r="B18" s="51" t="s">
        <v>256</v>
      </c>
      <c r="C18" s="14" t="s">
        <v>700</v>
      </c>
      <c r="D18" s="22" t="s">
        <v>70</v>
      </c>
      <c r="E18" s="146">
        <v>2</v>
      </c>
      <c r="F18" s="166"/>
      <c r="G18" s="17">
        <f t="shared" si="0"/>
        <v>0</v>
      </c>
    </row>
    <row r="19" spans="2:8" x14ac:dyDescent="0.25">
      <c r="B19" s="51"/>
      <c r="C19" s="1"/>
      <c r="D19" s="22"/>
      <c r="E19" s="146"/>
      <c r="F19" s="166"/>
      <c r="G19" s="17" t="str">
        <f t="shared" si="0"/>
        <v/>
      </c>
    </row>
    <row r="20" spans="2:8" ht="52.8" x14ac:dyDescent="0.25">
      <c r="B20" s="51" t="s">
        <v>419</v>
      </c>
      <c r="C20" s="14" t="s">
        <v>701</v>
      </c>
      <c r="D20" s="22" t="s">
        <v>70</v>
      </c>
      <c r="E20" s="146">
        <v>5</v>
      </c>
      <c r="F20" s="156"/>
      <c r="G20" s="17">
        <f t="shared" si="0"/>
        <v>0</v>
      </c>
    </row>
    <row r="21" spans="2:8" x14ac:dyDescent="0.25">
      <c r="B21" s="51"/>
      <c r="C21" s="14"/>
      <c r="D21" s="22"/>
      <c r="E21" s="146"/>
      <c r="F21" s="166"/>
      <c r="G21" s="17" t="str">
        <f t="shared" si="0"/>
        <v/>
      </c>
    </row>
    <row r="22" spans="2:8" ht="52.8" x14ac:dyDescent="0.25">
      <c r="B22" s="51" t="s">
        <v>639</v>
      </c>
      <c r="C22" s="14" t="s">
        <v>702</v>
      </c>
      <c r="D22" s="22" t="s">
        <v>70</v>
      </c>
      <c r="E22" s="146">
        <v>2</v>
      </c>
      <c r="F22" s="165"/>
      <c r="G22" s="17">
        <f t="shared" si="0"/>
        <v>0</v>
      </c>
    </row>
    <row r="23" spans="2:8" x14ac:dyDescent="0.25">
      <c r="B23" s="51"/>
      <c r="C23" s="14"/>
      <c r="D23" s="22"/>
      <c r="E23" s="146"/>
      <c r="F23" s="166"/>
      <c r="G23" s="17" t="str">
        <f t="shared" si="0"/>
        <v/>
      </c>
    </row>
    <row r="24" spans="2:8" ht="52.8" x14ac:dyDescent="0.25">
      <c r="B24" s="51" t="s">
        <v>640</v>
      </c>
      <c r="C24" s="14" t="s">
        <v>703</v>
      </c>
      <c r="D24" s="22" t="s">
        <v>70</v>
      </c>
      <c r="E24" s="146">
        <v>1</v>
      </c>
      <c r="F24" s="156"/>
      <c r="G24" s="17">
        <f t="shared" si="0"/>
        <v>0</v>
      </c>
      <c r="H24" s="44"/>
    </row>
    <row r="25" spans="2:8" x14ac:dyDescent="0.25">
      <c r="B25" s="51"/>
      <c r="C25" s="14"/>
      <c r="D25" s="22"/>
      <c r="E25" s="147"/>
      <c r="F25" s="149"/>
      <c r="G25" s="17" t="str">
        <f t="shared" si="0"/>
        <v/>
      </c>
      <c r="H25" s="18"/>
    </row>
    <row r="26" spans="2:8" ht="26.4" x14ac:dyDescent="0.25">
      <c r="B26" s="51" t="s">
        <v>704</v>
      </c>
      <c r="C26" s="14" t="s">
        <v>705</v>
      </c>
      <c r="D26" s="22"/>
      <c r="E26" s="146"/>
      <c r="F26" s="156"/>
      <c r="G26" s="17" t="str">
        <f t="shared" si="0"/>
        <v/>
      </c>
      <c r="H26" s="44"/>
    </row>
    <row r="27" spans="2:8" x14ac:dyDescent="0.25">
      <c r="B27" s="51"/>
      <c r="C27" s="14"/>
      <c r="D27" s="22"/>
      <c r="E27" s="146"/>
      <c r="F27" s="155"/>
      <c r="G27" s="17" t="str">
        <f t="shared" si="0"/>
        <v/>
      </c>
      <c r="H27" s="43"/>
    </row>
    <row r="28" spans="2:8" ht="26.4" x14ac:dyDescent="0.25">
      <c r="B28" s="51" t="s">
        <v>75</v>
      </c>
      <c r="C28" s="14" t="s">
        <v>706</v>
      </c>
      <c r="D28" s="22" t="s">
        <v>550</v>
      </c>
      <c r="E28" s="146">
        <v>31667333.09945</v>
      </c>
      <c r="F28" s="155">
        <v>1</v>
      </c>
      <c r="G28" s="17">
        <f>F28*E28</f>
        <v>31667333.09945</v>
      </c>
      <c r="H28" s="43"/>
    </row>
    <row r="29" spans="2:8" x14ac:dyDescent="0.25">
      <c r="B29" s="51"/>
      <c r="C29" s="14"/>
      <c r="D29" s="22"/>
      <c r="E29" s="146"/>
      <c r="F29" s="198"/>
      <c r="G29" s="17" t="str">
        <f t="shared" ref="G29:G35" si="1">IF(D29="","",E29*F29)</f>
        <v/>
      </c>
      <c r="H29" s="43"/>
    </row>
    <row r="30" spans="2:8" ht="26.4" x14ac:dyDescent="0.25">
      <c r="B30" s="51" t="s">
        <v>77</v>
      </c>
      <c r="C30" s="14" t="s">
        <v>707</v>
      </c>
      <c r="D30" s="22" t="s">
        <v>54</v>
      </c>
      <c r="E30" s="146">
        <f>G28</f>
        <v>31667333.09945</v>
      </c>
      <c r="F30" s="202"/>
      <c r="G30" s="17">
        <f t="shared" si="1"/>
        <v>0</v>
      </c>
      <c r="H30" s="43"/>
    </row>
    <row r="31" spans="2:8" x14ac:dyDescent="0.25">
      <c r="B31" s="51"/>
      <c r="C31" s="14"/>
      <c r="D31" s="22"/>
      <c r="E31" s="171"/>
      <c r="F31" s="155"/>
      <c r="G31" s="17" t="str">
        <f t="shared" si="1"/>
        <v/>
      </c>
      <c r="H31" s="43"/>
    </row>
    <row r="32" spans="2:8" ht="39.6" x14ac:dyDescent="0.25">
      <c r="B32" s="51" t="s">
        <v>100</v>
      </c>
      <c r="C32" s="14" t="s">
        <v>708</v>
      </c>
      <c r="D32" s="22" t="s">
        <v>550</v>
      </c>
      <c r="E32" s="171">
        <v>2396800</v>
      </c>
      <c r="F32" s="155">
        <v>1</v>
      </c>
      <c r="G32" s="17">
        <f t="shared" si="1"/>
        <v>2396800</v>
      </c>
      <c r="H32" s="43"/>
    </row>
    <row r="33" spans="2:8" x14ac:dyDescent="0.25">
      <c r="B33" s="51"/>
      <c r="C33" s="14"/>
      <c r="D33" s="22"/>
      <c r="E33" s="171"/>
      <c r="F33" s="157"/>
      <c r="G33" s="17" t="str">
        <f t="shared" si="1"/>
        <v/>
      </c>
      <c r="H33" s="43"/>
    </row>
    <row r="34" spans="2:8" ht="26.4" x14ac:dyDescent="0.25">
      <c r="B34" s="51" t="s">
        <v>79</v>
      </c>
      <c r="C34" s="14" t="s">
        <v>758</v>
      </c>
      <c r="D34" s="22" t="s">
        <v>54</v>
      </c>
      <c r="E34" s="171">
        <f>G32</f>
        <v>2396800</v>
      </c>
      <c r="F34" s="201"/>
      <c r="G34" s="17">
        <f t="shared" si="1"/>
        <v>0</v>
      </c>
      <c r="H34" s="43"/>
    </row>
    <row r="35" spans="2:8" x14ac:dyDescent="0.25">
      <c r="B35" s="51"/>
      <c r="C35" s="14"/>
      <c r="D35" s="22"/>
      <c r="E35" s="171"/>
      <c r="F35" s="156"/>
      <c r="G35" s="17" t="str">
        <f t="shared" si="1"/>
        <v/>
      </c>
      <c r="H35" s="43"/>
    </row>
    <row r="36" spans="2:8" ht="26.4" x14ac:dyDescent="0.25">
      <c r="B36" s="51" t="s">
        <v>709</v>
      </c>
      <c r="C36" s="14" t="s">
        <v>710</v>
      </c>
      <c r="D36" s="22"/>
      <c r="E36" s="171"/>
      <c r="F36" s="156"/>
      <c r="G36" s="17"/>
      <c r="H36" s="43"/>
    </row>
    <row r="37" spans="2:8" x14ac:dyDescent="0.25">
      <c r="B37" s="51"/>
      <c r="C37" s="14"/>
      <c r="D37" s="22"/>
      <c r="E37" s="171"/>
      <c r="F37" s="156"/>
      <c r="G37" s="17"/>
      <c r="H37" s="43"/>
    </row>
    <row r="38" spans="2:8" ht="26.4" x14ac:dyDescent="0.25">
      <c r="B38" s="51"/>
      <c r="C38" s="14" t="s">
        <v>773</v>
      </c>
      <c r="D38" s="22" t="s">
        <v>70</v>
      </c>
      <c r="E38" s="171">
        <v>12</v>
      </c>
      <c r="F38" s="156"/>
      <c r="G38" s="17">
        <f>F38*E38</f>
        <v>0</v>
      </c>
      <c r="H38" s="43"/>
    </row>
    <row r="39" spans="2:8" x14ac:dyDescent="0.25">
      <c r="B39" s="51"/>
      <c r="C39" s="14"/>
      <c r="D39" s="22"/>
      <c r="E39" s="171"/>
      <c r="F39" s="156"/>
      <c r="G39" s="17"/>
      <c r="H39" s="43"/>
    </row>
    <row r="40" spans="2:8" ht="26.4" x14ac:dyDescent="0.25">
      <c r="B40" s="51"/>
      <c r="C40" s="14" t="s">
        <v>774</v>
      </c>
      <c r="D40" s="22" t="s">
        <v>777</v>
      </c>
      <c r="E40" s="171">
        <v>6</v>
      </c>
      <c r="F40" s="156"/>
      <c r="G40" s="17">
        <f>F40*E40</f>
        <v>0</v>
      </c>
      <c r="H40" s="43"/>
    </row>
    <row r="41" spans="2:8" x14ac:dyDescent="0.25">
      <c r="B41" s="51"/>
      <c r="C41" s="14"/>
      <c r="D41" s="22"/>
      <c r="E41" s="171"/>
      <c r="F41" s="156"/>
      <c r="G41" s="17"/>
      <c r="H41" s="43"/>
    </row>
    <row r="42" spans="2:8" x14ac:dyDescent="0.25">
      <c r="B42" s="51"/>
      <c r="C42" s="14" t="s">
        <v>775</v>
      </c>
      <c r="D42" s="22" t="s">
        <v>70</v>
      </c>
      <c r="E42" s="171">
        <v>12</v>
      </c>
      <c r="F42" s="156"/>
      <c r="G42" s="17">
        <f>F42*E42</f>
        <v>0</v>
      </c>
      <c r="H42" s="43"/>
    </row>
    <row r="43" spans="2:8" x14ac:dyDescent="0.25">
      <c r="B43" s="51"/>
      <c r="C43" s="14"/>
      <c r="D43" s="22"/>
      <c r="E43" s="171"/>
      <c r="F43" s="156"/>
      <c r="G43" s="17"/>
      <c r="H43" s="43"/>
    </row>
    <row r="44" spans="2:8" x14ac:dyDescent="0.25">
      <c r="B44" s="51"/>
      <c r="C44" s="14" t="s">
        <v>776</v>
      </c>
      <c r="D44" s="22" t="s">
        <v>778</v>
      </c>
      <c r="E44" s="171">
        <v>60</v>
      </c>
      <c r="F44" s="157"/>
      <c r="G44" s="17">
        <f>F44*E44</f>
        <v>0</v>
      </c>
      <c r="H44" s="43"/>
    </row>
    <row r="45" spans="2:8" x14ac:dyDescent="0.25">
      <c r="B45" s="51"/>
      <c r="C45" s="14"/>
      <c r="D45" s="22"/>
      <c r="E45" s="171"/>
      <c r="F45" s="156"/>
      <c r="G45" s="17"/>
      <c r="H45" s="43"/>
    </row>
    <row r="46" spans="2:8" s="30" customFormat="1" ht="19.5" customHeight="1" x14ac:dyDescent="0.25">
      <c r="B46" s="102" t="str">
        <f>$B$10</f>
        <v>F</v>
      </c>
      <c r="C46" s="32" t="s">
        <v>12</v>
      </c>
      <c r="D46" s="33"/>
      <c r="E46" s="172"/>
      <c r="F46" s="145"/>
      <c r="G46" s="35">
        <f>SUM(G9:G45)</f>
        <v>34064133.09945</v>
      </c>
      <c r="H46" s="36"/>
    </row>
    <row r="47" spans="2:8" x14ac:dyDescent="0.25">
      <c r="B47" s="260" t="str">
        <f>Client1</f>
        <v>Province of KwaZulu-Natal</v>
      </c>
      <c r="C47" s="260"/>
      <c r="D47" s="260"/>
      <c r="E47" s="261" t="str">
        <f>"Contract No. "&amp;ContractNo</f>
        <v>Contract No. ZNB01268/00000/00/HOD/INF/22/T</v>
      </c>
      <c r="F47" s="261"/>
      <c r="G47" s="261"/>
    </row>
    <row r="48" spans="2:8" x14ac:dyDescent="0.25">
      <c r="B48" s="260" t="str">
        <f>Client2</f>
        <v>Department of Transport</v>
      </c>
      <c r="C48" s="260"/>
      <c r="D48" s="260"/>
      <c r="E48" s="261"/>
      <c r="F48" s="261"/>
      <c r="G48" s="261"/>
    </row>
    <row r="49" spans="2:8" x14ac:dyDescent="0.25">
      <c r="B49" s="263"/>
      <c r="C49" s="263"/>
      <c r="D49" s="263"/>
      <c r="E49" s="262"/>
      <c r="F49" s="262"/>
      <c r="G49" s="262"/>
    </row>
    <row r="50" spans="2:8" x14ac:dyDescent="0.25">
      <c r="B50" s="264" t="s">
        <v>711</v>
      </c>
      <c r="C50" s="265"/>
      <c r="D50" s="265"/>
      <c r="E50" s="265"/>
      <c r="F50" s="265"/>
      <c r="G50" s="266" t="str">
        <f>$G$4</f>
        <v>CHAPTER F</v>
      </c>
      <c r="H50" s="6"/>
    </row>
    <row r="51" spans="2:8" x14ac:dyDescent="0.25">
      <c r="B51" s="267" t="str">
        <f>ContractDescription</f>
        <v>THE UPGRADE OF P129 FROM GRAVEL TO BLACKTOP FROM KM 3.00 TO KM 6.00</v>
      </c>
      <c r="C51" s="268"/>
      <c r="D51" s="268"/>
      <c r="E51" s="268"/>
      <c r="F51" s="268"/>
      <c r="G51" s="261"/>
      <c r="H51" s="8"/>
    </row>
    <row r="52" spans="2:8" x14ac:dyDescent="0.25">
      <c r="B52" s="267"/>
      <c r="C52" s="268"/>
      <c r="D52" s="268"/>
      <c r="E52" s="268"/>
      <c r="F52" s="268"/>
      <c r="G52" s="261"/>
      <c r="H52" s="8"/>
    </row>
    <row r="53" spans="2:8" x14ac:dyDescent="0.25">
      <c r="B53" s="269"/>
      <c r="C53" s="270"/>
      <c r="D53" s="270"/>
      <c r="E53" s="270"/>
      <c r="F53" s="270"/>
      <c r="G53" s="262"/>
      <c r="H53" s="8"/>
    </row>
    <row r="54" spans="2:8" s="9" customFormat="1" ht="24.9" customHeight="1" x14ac:dyDescent="0.25">
      <c r="B54" s="72" t="s">
        <v>0</v>
      </c>
      <c r="C54" s="11" t="s">
        <v>1</v>
      </c>
      <c r="D54" s="11" t="s">
        <v>2</v>
      </c>
      <c r="E54" s="169" t="s">
        <v>3</v>
      </c>
      <c r="F54" s="144" t="s">
        <v>4</v>
      </c>
      <c r="G54" s="11" t="s">
        <v>5</v>
      </c>
      <c r="H54" s="12"/>
    </row>
    <row r="55" spans="2:8" s="30" customFormat="1" ht="19.5" customHeight="1" x14ac:dyDescent="0.25">
      <c r="B55" s="78"/>
      <c r="C55" s="32" t="s">
        <v>55</v>
      </c>
      <c r="D55" s="33"/>
      <c r="E55" s="172"/>
      <c r="F55" s="145"/>
      <c r="G55" s="35">
        <f>G46</f>
        <v>34064133.09945</v>
      </c>
      <c r="H55" s="36"/>
    </row>
    <row r="56" spans="2:8" x14ac:dyDescent="0.25">
      <c r="B56" s="51"/>
      <c r="C56" s="14"/>
      <c r="D56" s="22"/>
      <c r="E56" s="171"/>
      <c r="F56" s="156"/>
      <c r="G56" s="17" t="str">
        <f t="shared" ref="G56:G81" si="2">IF(D56="","",E56*F56)</f>
        <v/>
      </c>
      <c r="H56" s="43"/>
    </row>
    <row r="57" spans="2:8" x14ac:dyDescent="0.25">
      <c r="B57" s="51" t="s">
        <v>713</v>
      </c>
      <c r="C57" s="14" t="s">
        <v>714</v>
      </c>
      <c r="D57" s="22"/>
      <c r="E57" s="171"/>
      <c r="F57" s="156"/>
      <c r="G57" s="17" t="str">
        <f t="shared" si="2"/>
        <v/>
      </c>
      <c r="H57" s="43"/>
    </row>
    <row r="58" spans="2:8" x14ac:dyDescent="0.25">
      <c r="B58" s="51"/>
      <c r="C58" s="14"/>
      <c r="D58" s="22"/>
      <c r="E58" s="171"/>
      <c r="F58" s="156"/>
      <c r="G58" s="17" t="str">
        <f t="shared" si="2"/>
        <v/>
      </c>
      <c r="H58" s="43"/>
    </row>
    <row r="59" spans="2:8" x14ac:dyDescent="0.25">
      <c r="B59" s="51" t="s">
        <v>75</v>
      </c>
      <c r="C59" s="14" t="s">
        <v>625</v>
      </c>
      <c r="D59" s="22"/>
      <c r="E59" s="171"/>
      <c r="F59" s="156"/>
      <c r="G59" s="17" t="str">
        <f t="shared" si="2"/>
        <v/>
      </c>
      <c r="H59" s="43"/>
    </row>
    <row r="60" spans="2:8" x14ac:dyDescent="0.25">
      <c r="B60" s="71"/>
      <c r="C60" s="14"/>
      <c r="D60" s="22"/>
      <c r="E60" s="171"/>
      <c r="F60" s="157"/>
      <c r="G60" s="17" t="str">
        <f t="shared" si="2"/>
        <v/>
      </c>
      <c r="H60" s="43"/>
    </row>
    <row r="61" spans="2:8" x14ac:dyDescent="0.25">
      <c r="B61" s="51" t="s">
        <v>255</v>
      </c>
      <c r="C61" s="14" t="s">
        <v>626</v>
      </c>
      <c r="D61" s="22" t="s">
        <v>715</v>
      </c>
      <c r="E61" s="171">
        <v>150000</v>
      </c>
      <c r="F61" s="157">
        <v>1</v>
      </c>
      <c r="G61" s="17">
        <f t="shared" si="2"/>
        <v>150000</v>
      </c>
      <c r="H61" s="43"/>
    </row>
    <row r="62" spans="2:8" x14ac:dyDescent="0.25">
      <c r="B62" s="51"/>
      <c r="C62" s="14"/>
      <c r="D62" s="22"/>
      <c r="E62" s="171"/>
      <c r="F62" s="156"/>
      <c r="G62" s="17" t="str">
        <f t="shared" si="2"/>
        <v/>
      </c>
      <c r="H62" s="43"/>
    </row>
    <row r="63" spans="2:8" ht="26.4" x14ac:dyDescent="0.25">
      <c r="B63" s="51" t="s">
        <v>256</v>
      </c>
      <c r="C63" s="14" t="s">
        <v>716</v>
      </c>
      <c r="D63" s="22" t="s">
        <v>54</v>
      </c>
      <c r="E63" s="171">
        <f>G61</f>
        <v>150000</v>
      </c>
      <c r="F63" s="175"/>
      <c r="G63" s="17">
        <f t="shared" si="2"/>
        <v>0</v>
      </c>
      <c r="H63" s="43"/>
    </row>
    <row r="64" spans="2:8" x14ac:dyDescent="0.25">
      <c r="B64" s="51"/>
      <c r="C64" s="1"/>
      <c r="D64" s="22"/>
      <c r="E64" s="171"/>
      <c r="F64" s="156"/>
      <c r="G64" s="17" t="str">
        <f t="shared" si="2"/>
        <v/>
      </c>
      <c r="H64" s="43"/>
    </row>
    <row r="65" spans="2:8" x14ac:dyDescent="0.25">
      <c r="B65" s="51" t="s">
        <v>77</v>
      </c>
      <c r="C65" s="14" t="s">
        <v>627</v>
      </c>
      <c r="D65" s="22"/>
      <c r="E65" s="171"/>
      <c r="F65" s="156"/>
      <c r="G65" s="17" t="str">
        <f t="shared" si="2"/>
        <v/>
      </c>
      <c r="H65" s="43"/>
    </row>
    <row r="66" spans="2:8" x14ac:dyDescent="0.25">
      <c r="B66" s="51"/>
      <c r="C66" s="14"/>
      <c r="D66" s="22"/>
      <c r="E66" s="171"/>
      <c r="F66" s="156"/>
      <c r="G66" s="17" t="str">
        <f t="shared" si="2"/>
        <v/>
      </c>
      <c r="H66" s="43"/>
    </row>
    <row r="67" spans="2:8" x14ac:dyDescent="0.25">
      <c r="B67" s="51" t="s">
        <v>360</v>
      </c>
      <c r="C67" s="14" t="s">
        <v>626</v>
      </c>
      <c r="D67" s="22" t="s">
        <v>715</v>
      </c>
      <c r="E67" s="171">
        <v>150000</v>
      </c>
      <c r="F67" s="156">
        <v>1</v>
      </c>
      <c r="G67" s="17">
        <f t="shared" si="2"/>
        <v>150000</v>
      </c>
      <c r="H67" s="43"/>
    </row>
    <row r="68" spans="2:8" x14ac:dyDescent="0.25">
      <c r="B68" s="51"/>
      <c r="C68" s="14"/>
      <c r="D68" s="22"/>
      <c r="E68" s="173"/>
      <c r="F68" s="156"/>
      <c r="G68" s="17" t="str">
        <f t="shared" si="2"/>
        <v/>
      </c>
    </row>
    <row r="69" spans="2:8" ht="26.4" x14ac:dyDescent="0.25">
      <c r="B69" s="51" t="s">
        <v>361</v>
      </c>
      <c r="C69" s="14" t="s">
        <v>717</v>
      </c>
      <c r="D69" s="22" t="s">
        <v>54</v>
      </c>
      <c r="E69" s="171">
        <f>E67</f>
        <v>150000</v>
      </c>
      <c r="F69" s="175"/>
      <c r="G69" s="17">
        <f t="shared" si="2"/>
        <v>0</v>
      </c>
      <c r="H69" s="43"/>
    </row>
    <row r="70" spans="2:8" x14ac:dyDescent="0.25">
      <c r="B70" s="51"/>
      <c r="C70" s="14"/>
      <c r="D70" s="22"/>
      <c r="E70" s="173"/>
      <c r="F70" s="156"/>
      <c r="G70" s="17" t="str">
        <f t="shared" si="2"/>
        <v/>
      </c>
      <c r="H70" s="50"/>
    </row>
    <row r="71" spans="2:8" x14ac:dyDescent="0.25">
      <c r="B71" s="51" t="s">
        <v>78</v>
      </c>
      <c r="C71" s="14" t="s">
        <v>629</v>
      </c>
      <c r="D71" s="22"/>
      <c r="E71" s="173"/>
      <c r="F71" s="156"/>
      <c r="G71" s="17" t="str">
        <f t="shared" si="2"/>
        <v/>
      </c>
    </row>
    <row r="72" spans="2:8" x14ac:dyDescent="0.25">
      <c r="B72" s="51"/>
      <c r="C72" s="14"/>
      <c r="D72" s="22"/>
      <c r="E72" s="171"/>
      <c r="F72" s="156"/>
      <c r="G72" s="17" t="str">
        <f t="shared" si="2"/>
        <v/>
      </c>
      <c r="H72" s="43"/>
    </row>
    <row r="73" spans="2:8" x14ac:dyDescent="0.25">
      <c r="B73" s="51" t="s">
        <v>420</v>
      </c>
      <c r="C73" s="14" t="s">
        <v>626</v>
      </c>
      <c r="D73" s="22" t="s">
        <v>715</v>
      </c>
      <c r="E73" s="171">
        <v>150000</v>
      </c>
      <c r="F73" s="156">
        <v>1</v>
      </c>
      <c r="G73" s="17">
        <f t="shared" si="2"/>
        <v>150000</v>
      </c>
      <c r="H73" s="43"/>
    </row>
    <row r="74" spans="2:8" x14ac:dyDescent="0.25">
      <c r="B74" s="51"/>
      <c r="C74" s="14"/>
      <c r="D74" s="22"/>
      <c r="E74" s="171"/>
      <c r="F74" s="156"/>
      <c r="G74" s="17" t="str">
        <f t="shared" si="2"/>
        <v/>
      </c>
      <c r="H74" s="43"/>
    </row>
    <row r="75" spans="2:8" ht="26.4" x14ac:dyDescent="0.25">
      <c r="B75" s="51" t="s">
        <v>421</v>
      </c>
      <c r="C75" s="14" t="s">
        <v>718</v>
      </c>
      <c r="D75" s="22" t="s">
        <v>54</v>
      </c>
      <c r="E75" s="171">
        <f>E73</f>
        <v>150000</v>
      </c>
      <c r="F75" s="175"/>
      <c r="G75" s="17">
        <f t="shared" si="2"/>
        <v>0</v>
      </c>
      <c r="H75" s="43"/>
    </row>
    <row r="76" spans="2:8" x14ac:dyDescent="0.25">
      <c r="B76" s="51"/>
      <c r="C76" s="14"/>
      <c r="D76" s="22"/>
      <c r="E76" s="171"/>
      <c r="F76" s="156"/>
      <c r="G76" s="17" t="str">
        <f t="shared" si="2"/>
        <v/>
      </c>
      <c r="H76" s="43"/>
    </row>
    <row r="77" spans="2:8" ht="26.4" x14ac:dyDescent="0.25">
      <c r="B77" s="51" t="s">
        <v>79</v>
      </c>
      <c r="C77" s="14" t="s">
        <v>759</v>
      </c>
      <c r="D77" s="22"/>
      <c r="E77" s="171"/>
      <c r="F77" s="156"/>
      <c r="G77" s="17" t="str">
        <f t="shared" si="2"/>
        <v/>
      </c>
      <c r="H77" s="43"/>
    </row>
    <row r="78" spans="2:8" x14ac:dyDescent="0.25">
      <c r="B78" s="51"/>
      <c r="C78" s="14"/>
      <c r="D78" s="22"/>
      <c r="E78" s="171"/>
      <c r="F78" s="156"/>
      <c r="G78" s="17" t="str">
        <f t="shared" si="2"/>
        <v/>
      </c>
      <c r="H78" s="43"/>
    </row>
    <row r="79" spans="2:8" x14ac:dyDescent="0.25">
      <c r="B79" s="51" t="s">
        <v>426</v>
      </c>
      <c r="C79" s="14" t="s">
        <v>760</v>
      </c>
      <c r="D79" s="22" t="s">
        <v>715</v>
      </c>
      <c r="E79" s="171">
        <v>150000</v>
      </c>
      <c r="F79" s="156">
        <v>1</v>
      </c>
      <c r="G79" s="17">
        <f t="shared" si="2"/>
        <v>150000</v>
      </c>
      <c r="H79" s="43"/>
    </row>
    <row r="80" spans="2:8" x14ac:dyDescent="0.25">
      <c r="B80" s="51"/>
      <c r="C80" s="14"/>
      <c r="D80" s="22"/>
      <c r="E80" s="171"/>
      <c r="F80" s="156"/>
      <c r="G80" s="17" t="str">
        <f t="shared" si="2"/>
        <v/>
      </c>
      <c r="H80" s="43"/>
    </row>
    <row r="81" spans="2:8" ht="26.4" x14ac:dyDescent="0.25">
      <c r="B81" s="51" t="s">
        <v>631</v>
      </c>
      <c r="C81" s="14" t="s">
        <v>719</v>
      </c>
      <c r="D81" s="22" t="s">
        <v>54</v>
      </c>
      <c r="E81" s="171">
        <f>E79</f>
        <v>150000</v>
      </c>
      <c r="F81" s="175"/>
      <c r="G81" s="17">
        <f t="shared" si="2"/>
        <v>0</v>
      </c>
      <c r="H81" s="43"/>
    </row>
    <row r="82" spans="2:8" x14ac:dyDescent="0.25">
      <c r="B82" s="51"/>
      <c r="C82" s="14"/>
      <c r="D82" s="22"/>
      <c r="E82" s="171"/>
      <c r="F82" s="156"/>
      <c r="G82" s="17"/>
      <c r="H82" s="43"/>
    </row>
    <row r="83" spans="2:8" x14ac:dyDescent="0.25">
      <c r="B83" s="51"/>
      <c r="C83" s="14"/>
      <c r="D83" s="22"/>
      <c r="E83" s="171"/>
      <c r="F83" s="156"/>
      <c r="G83" s="17"/>
      <c r="H83" s="43"/>
    </row>
    <row r="84" spans="2:8" x14ac:dyDescent="0.25">
      <c r="B84" s="51"/>
      <c r="C84" s="14"/>
      <c r="D84" s="22"/>
      <c r="E84" s="171"/>
      <c r="F84" s="156"/>
      <c r="G84" s="17"/>
      <c r="H84" s="43"/>
    </row>
    <row r="85" spans="2:8" x14ac:dyDescent="0.25">
      <c r="B85" s="51"/>
      <c r="C85" s="14"/>
      <c r="D85" s="22"/>
      <c r="E85" s="171"/>
      <c r="F85" s="156"/>
      <c r="G85" s="17"/>
      <c r="H85" s="43"/>
    </row>
    <row r="86" spans="2:8" x14ac:dyDescent="0.25">
      <c r="B86" s="51"/>
      <c r="C86" s="14"/>
      <c r="D86" s="22"/>
      <c r="E86" s="171"/>
      <c r="F86" s="156"/>
      <c r="G86" s="17"/>
      <c r="H86" s="43"/>
    </row>
    <row r="87" spans="2:8" x14ac:dyDescent="0.25">
      <c r="B87" s="51"/>
      <c r="C87" s="14"/>
      <c r="D87" s="22"/>
      <c r="E87" s="171"/>
      <c r="F87" s="156"/>
      <c r="G87" s="17"/>
      <c r="H87" s="43"/>
    </row>
    <row r="88" spans="2:8" x14ac:dyDescent="0.25">
      <c r="B88" s="51"/>
      <c r="C88" s="14"/>
      <c r="D88" s="22"/>
      <c r="E88" s="171"/>
      <c r="F88" s="156"/>
      <c r="G88" s="17"/>
      <c r="H88" s="43"/>
    </row>
    <row r="89" spans="2:8" x14ac:dyDescent="0.25">
      <c r="B89" s="51"/>
      <c r="C89" s="14"/>
      <c r="D89" s="22"/>
      <c r="E89" s="171"/>
      <c r="F89" s="156"/>
      <c r="G89" s="17"/>
      <c r="H89" s="43"/>
    </row>
    <row r="90" spans="2:8" x14ac:dyDescent="0.25">
      <c r="B90" s="51"/>
      <c r="C90" s="14"/>
      <c r="D90" s="22"/>
      <c r="E90" s="171"/>
      <c r="F90" s="156"/>
      <c r="G90" s="17"/>
      <c r="H90" s="43"/>
    </row>
    <row r="91" spans="2:8" x14ac:dyDescent="0.25">
      <c r="B91" s="51"/>
      <c r="C91" s="14"/>
      <c r="D91" s="22"/>
      <c r="E91" s="171"/>
      <c r="F91" s="156"/>
      <c r="G91" s="17"/>
      <c r="H91" s="43"/>
    </row>
    <row r="92" spans="2:8" x14ac:dyDescent="0.25">
      <c r="B92" s="51"/>
      <c r="C92" s="14"/>
      <c r="D92" s="22"/>
      <c r="E92" s="171"/>
      <c r="F92" s="156"/>
      <c r="G92" s="17"/>
      <c r="H92" s="43"/>
    </row>
    <row r="93" spans="2:8" x14ac:dyDescent="0.25">
      <c r="B93" s="51"/>
      <c r="C93" s="14"/>
      <c r="D93" s="22"/>
      <c r="E93" s="171"/>
      <c r="F93" s="156"/>
      <c r="G93" s="17"/>
      <c r="H93" s="43"/>
    </row>
    <row r="94" spans="2:8" x14ac:dyDescent="0.25">
      <c r="B94" s="51"/>
      <c r="C94" s="14"/>
      <c r="D94" s="22"/>
      <c r="E94" s="171"/>
      <c r="F94" s="156"/>
      <c r="G94" s="17"/>
      <c r="H94" s="43"/>
    </row>
    <row r="95" spans="2:8" x14ac:dyDescent="0.25">
      <c r="B95" s="51"/>
      <c r="C95" s="14"/>
      <c r="D95" s="22"/>
      <c r="E95" s="171"/>
      <c r="F95" s="156"/>
      <c r="G95" s="17"/>
      <c r="H95" s="43"/>
    </row>
    <row r="96" spans="2:8" x14ac:dyDescent="0.25">
      <c r="B96" s="51"/>
      <c r="C96" s="14"/>
      <c r="D96" s="22"/>
      <c r="E96" s="171"/>
      <c r="F96" s="156"/>
      <c r="G96" s="17"/>
      <c r="H96" s="43"/>
    </row>
    <row r="97" spans="2:8" x14ac:dyDescent="0.25">
      <c r="B97" s="51"/>
      <c r="C97" s="14"/>
      <c r="D97" s="22"/>
      <c r="E97" s="171"/>
      <c r="F97" s="156"/>
      <c r="G97" s="17"/>
      <c r="H97" s="43"/>
    </row>
    <row r="98" spans="2:8" x14ac:dyDescent="0.25">
      <c r="B98" s="51"/>
      <c r="C98" s="14"/>
      <c r="D98" s="22"/>
      <c r="E98" s="171"/>
      <c r="F98" s="156"/>
      <c r="G98" s="17"/>
      <c r="H98" s="43"/>
    </row>
    <row r="99" spans="2:8" x14ac:dyDescent="0.25">
      <c r="B99" s="51"/>
      <c r="C99" s="14"/>
      <c r="D99" s="22"/>
      <c r="E99" s="171"/>
      <c r="F99" s="156"/>
      <c r="G99" s="17"/>
      <c r="H99" s="43"/>
    </row>
    <row r="100" spans="2:8" x14ac:dyDescent="0.25">
      <c r="B100" s="51"/>
      <c r="C100" s="14"/>
      <c r="D100" s="22"/>
      <c r="E100" s="171"/>
      <c r="F100" s="156"/>
      <c r="G100" s="17"/>
      <c r="H100" s="43"/>
    </row>
    <row r="101" spans="2:8" x14ac:dyDescent="0.25">
      <c r="B101" s="51"/>
      <c r="C101" s="14"/>
      <c r="D101" s="22"/>
      <c r="E101" s="171"/>
      <c r="F101" s="156"/>
      <c r="G101" s="17"/>
      <c r="H101" s="43"/>
    </row>
    <row r="102" spans="2:8" x14ac:dyDescent="0.25">
      <c r="B102" s="51"/>
      <c r="C102" s="14"/>
      <c r="D102" s="22"/>
      <c r="E102" s="171"/>
      <c r="F102" s="156"/>
      <c r="G102" s="17"/>
      <c r="H102" s="43"/>
    </row>
    <row r="103" spans="2:8" x14ac:dyDescent="0.25">
      <c r="B103" s="51"/>
      <c r="C103" s="14"/>
      <c r="D103" s="22"/>
      <c r="E103" s="171"/>
      <c r="F103" s="156"/>
      <c r="G103" s="17"/>
      <c r="H103" s="43"/>
    </row>
    <row r="104" spans="2:8" x14ac:dyDescent="0.25">
      <c r="B104" s="51"/>
      <c r="C104" s="14"/>
      <c r="D104" s="22"/>
      <c r="E104" s="171"/>
      <c r="F104" s="156"/>
      <c r="G104" s="17"/>
      <c r="H104" s="43"/>
    </row>
    <row r="105" spans="2:8" x14ac:dyDescent="0.25">
      <c r="B105" s="51"/>
      <c r="C105" s="14"/>
      <c r="D105" s="22"/>
      <c r="E105" s="171"/>
      <c r="F105" s="156"/>
      <c r="G105" s="17"/>
      <c r="H105" s="43"/>
    </row>
    <row r="106" spans="2:8" x14ac:dyDescent="0.25">
      <c r="B106" s="51"/>
      <c r="C106" s="14"/>
      <c r="D106" s="22"/>
      <c r="E106" s="171"/>
      <c r="F106" s="156"/>
      <c r="G106" s="17"/>
      <c r="H106" s="43"/>
    </row>
    <row r="107" spans="2:8" x14ac:dyDescent="0.25">
      <c r="B107" s="51"/>
      <c r="C107" s="14"/>
      <c r="D107" s="22"/>
      <c r="E107" s="171"/>
      <c r="F107" s="156"/>
      <c r="G107" s="17"/>
      <c r="H107" s="43"/>
    </row>
    <row r="108" spans="2:8" x14ac:dyDescent="0.25">
      <c r="B108" s="51"/>
      <c r="C108" s="14"/>
      <c r="D108" s="22"/>
      <c r="E108" s="171"/>
      <c r="F108" s="156"/>
      <c r="G108" s="17"/>
      <c r="H108" s="43"/>
    </row>
    <row r="109" spans="2:8" x14ac:dyDescent="0.25">
      <c r="B109" s="51"/>
      <c r="C109" s="14"/>
      <c r="D109" s="22"/>
      <c r="E109" s="171"/>
      <c r="F109" s="156"/>
      <c r="G109" s="17"/>
      <c r="H109" s="43"/>
    </row>
    <row r="110" spans="2:8" x14ac:dyDescent="0.25">
      <c r="B110" s="51"/>
      <c r="C110" s="14"/>
      <c r="D110" s="22"/>
      <c r="E110" s="171"/>
      <c r="F110" s="156"/>
      <c r="G110" s="17"/>
      <c r="H110" s="43"/>
    </row>
    <row r="111" spans="2:8" x14ac:dyDescent="0.25">
      <c r="B111" s="51"/>
      <c r="C111" s="14"/>
      <c r="D111" s="22"/>
      <c r="E111" s="171"/>
      <c r="F111" s="156"/>
      <c r="G111" s="17"/>
      <c r="H111" s="43"/>
    </row>
    <row r="112" spans="2:8" x14ac:dyDescent="0.25">
      <c r="B112" s="51"/>
      <c r="C112" s="14"/>
      <c r="D112" s="22"/>
      <c r="E112" s="171"/>
      <c r="F112" s="156"/>
      <c r="G112" s="17"/>
      <c r="H112" s="43"/>
    </row>
    <row r="113" spans="2:8" x14ac:dyDescent="0.25">
      <c r="B113" s="51"/>
      <c r="C113" s="14"/>
      <c r="D113" s="22"/>
      <c r="E113" s="171"/>
      <c r="F113" s="156"/>
      <c r="G113" s="17" t="str">
        <f>IF(D113="","",E113*F113)</f>
        <v/>
      </c>
      <c r="H113" s="43"/>
    </row>
    <row r="114" spans="2:8" s="30" customFormat="1" ht="19.5" customHeight="1" x14ac:dyDescent="0.25">
      <c r="B114" s="102" t="str">
        <f>$B$10</f>
        <v>F</v>
      </c>
      <c r="C114" s="32" t="s">
        <v>609</v>
      </c>
      <c r="D114" s="33"/>
      <c r="E114" s="172"/>
      <c r="F114" s="145"/>
      <c r="G114" s="35">
        <f>SUM(G55:G113)</f>
        <v>34664133.09945</v>
      </c>
      <c r="H114" s="36"/>
    </row>
  </sheetData>
  <mergeCells count="11">
    <mergeCell ref="B50:F50"/>
    <mergeCell ref="G50:G53"/>
    <mergeCell ref="B51:F53"/>
    <mergeCell ref="E1:G1"/>
    <mergeCell ref="B4:F4"/>
    <mergeCell ref="G4:G7"/>
    <mergeCell ref="B5:F7"/>
    <mergeCell ref="B47:D47"/>
    <mergeCell ref="E47:G49"/>
    <mergeCell ref="B48:D48"/>
    <mergeCell ref="B49:D49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  <rowBreaks count="1" manualBreakCount="1">
    <brk id="46" max="8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3" tint="0.59999389629810485"/>
    <pageSetUpPr fitToPage="1"/>
  </sheetPr>
  <dimension ref="B1:O1048476"/>
  <sheetViews>
    <sheetView view="pageBreakPreview" zoomScale="55" zoomScaleNormal="100" zoomScaleSheetLayoutView="55" zoomScalePageLayoutView="40" workbookViewId="0">
      <selection activeCell="G37" sqref="G37:H37"/>
    </sheetView>
  </sheetViews>
  <sheetFormatPr defaultColWidth="8.88671875" defaultRowHeight="13.2" x14ac:dyDescent="0.25"/>
  <cols>
    <col min="1" max="1" width="0.88671875" style="53" customWidth="1"/>
    <col min="2" max="2" width="11.6640625" style="56" customWidth="1"/>
    <col min="3" max="3" width="45.6640625" style="54" customWidth="1"/>
    <col min="4" max="4" width="13.6640625" style="54" customWidth="1"/>
    <col min="5" max="5" width="5.6640625" style="94" customWidth="1"/>
    <col min="6" max="7" width="15.6640625" style="53" customWidth="1"/>
    <col min="8" max="8" width="15.6640625" style="95" customWidth="1"/>
    <col min="9" max="9" width="0.88671875" style="53" customWidth="1"/>
    <col min="10" max="10" width="8.88671875" style="53"/>
    <col min="11" max="11" width="15.44140625" style="53" customWidth="1"/>
    <col min="12" max="12" width="12.5546875" style="53" customWidth="1"/>
    <col min="13" max="13" width="9.44140625" style="53" customWidth="1"/>
    <col min="14" max="16384" width="8.88671875" style="53"/>
  </cols>
  <sheetData>
    <row r="1" spans="2:15" x14ac:dyDescent="0.25">
      <c r="B1" s="2" t="str">
        <f>Client1</f>
        <v>Province of KwaZulu-Natal</v>
      </c>
      <c r="D1" s="4"/>
      <c r="E1" s="4"/>
      <c r="F1" s="274" t="str">
        <f>"Contract No. "&amp;ContractNo</f>
        <v>Contract No. ZNB01268/00000/00/HOD/INF/22/T</v>
      </c>
      <c r="G1" s="274"/>
      <c r="H1" s="274"/>
    </row>
    <row r="2" spans="2:15" s="1" customFormat="1" ht="18" customHeight="1" x14ac:dyDescent="0.25">
      <c r="B2" s="86" t="str">
        <f>Client2</f>
        <v>Department of Transport</v>
      </c>
      <c r="C2" s="54"/>
      <c r="D2" s="4"/>
      <c r="E2" s="4"/>
      <c r="F2" s="4"/>
      <c r="H2" s="5"/>
      <c r="L2" s="4"/>
    </row>
    <row r="3" spans="2:15" s="1" customFormat="1" ht="16.5" customHeight="1" x14ac:dyDescent="0.25">
      <c r="B3" s="75"/>
      <c r="C3" s="89"/>
      <c r="D3" s="76"/>
      <c r="E3" s="76"/>
      <c r="F3" s="76"/>
      <c r="G3" s="77"/>
      <c r="H3" s="88"/>
      <c r="J3" s="5"/>
      <c r="K3" s="5"/>
      <c r="L3" s="4"/>
    </row>
    <row r="4" spans="2:15" s="1" customFormat="1" ht="7.5" customHeight="1" x14ac:dyDescent="0.25">
      <c r="B4" s="267" t="str">
        <f>ContractDescription</f>
        <v>THE UPGRADE OF P129 FROM GRAVEL TO BLACKTOP FROM KM 3.00 TO KM 6.00</v>
      </c>
      <c r="C4" s="268"/>
      <c r="D4" s="268"/>
      <c r="E4" s="268"/>
      <c r="F4" s="268"/>
      <c r="G4" s="268"/>
      <c r="H4" s="322"/>
      <c r="J4" s="5"/>
      <c r="K4" s="5"/>
      <c r="L4" s="4"/>
    </row>
    <row r="5" spans="2:15" ht="12.75" customHeight="1" x14ac:dyDescent="0.25">
      <c r="B5" s="267"/>
      <c r="C5" s="268"/>
      <c r="D5" s="268"/>
      <c r="E5" s="268"/>
      <c r="F5" s="268"/>
      <c r="G5" s="268"/>
      <c r="H5" s="322"/>
    </row>
    <row r="6" spans="2:15" ht="7.5" customHeight="1" x14ac:dyDescent="0.25">
      <c r="B6" s="269"/>
      <c r="C6" s="270"/>
      <c r="D6" s="270"/>
      <c r="E6" s="270"/>
      <c r="F6" s="270"/>
      <c r="G6" s="270"/>
      <c r="H6" s="323"/>
    </row>
    <row r="7" spans="2:15" ht="25.5" customHeight="1" x14ac:dyDescent="0.25">
      <c r="B7" s="303" t="s">
        <v>763</v>
      </c>
      <c r="C7" s="304"/>
      <c r="D7" s="304"/>
      <c r="E7" s="304"/>
      <c r="F7" s="304"/>
      <c r="G7" s="304"/>
      <c r="H7" s="324"/>
    </row>
    <row r="8" spans="2:15" x14ac:dyDescent="0.25">
      <c r="B8" s="11" t="s">
        <v>618</v>
      </c>
      <c r="C8" s="310" t="s">
        <v>1</v>
      </c>
      <c r="D8" s="299"/>
      <c r="E8" s="300"/>
      <c r="F8" s="11" t="s">
        <v>605</v>
      </c>
      <c r="G8" s="299" t="s">
        <v>5</v>
      </c>
      <c r="H8" s="300"/>
      <c r="O8" s="95"/>
    </row>
    <row r="9" spans="2:15" x14ac:dyDescent="0.25">
      <c r="B9" s="21" t="str">
        <f>'Section F'!B10</f>
        <v>F</v>
      </c>
      <c r="C9" s="311" t="str">
        <f>'Section F'!C10</f>
        <v>SMALL CONTRACTOR DEVELOPMENT</v>
      </c>
      <c r="D9" s="312"/>
      <c r="E9" s="313"/>
      <c r="F9" s="42"/>
      <c r="G9" s="325">
        <f>'Section F'!G114</f>
        <v>34664133.09945</v>
      </c>
      <c r="H9" s="321"/>
      <c r="O9" s="95"/>
    </row>
    <row r="10" spans="2:15" ht="12.75" customHeight="1" x14ac:dyDescent="0.25">
      <c r="B10" s="22"/>
      <c r="C10" s="294"/>
      <c r="D10" s="295"/>
      <c r="E10" s="296"/>
      <c r="F10" s="42"/>
      <c r="G10" s="284"/>
      <c r="H10" s="276"/>
    </row>
    <row r="11" spans="2:15" ht="12.75" customHeight="1" x14ac:dyDescent="0.25">
      <c r="B11" s="22"/>
      <c r="C11" s="294"/>
      <c r="D11" s="295"/>
      <c r="E11" s="296"/>
      <c r="F11" s="42"/>
      <c r="G11" s="284"/>
      <c r="H11" s="276"/>
    </row>
    <row r="12" spans="2:15" ht="12.75" customHeight="1" x14ac:dyDescent="0.25">
      <c r="B12" s="22"/>
      <c r="C12" s="294"/>
      <c r="D12" s="295"/>
      <c r="E12" s="296"/>
      <c r="F12" s="42"/>
      <c r="G12" s="284"/>
      <c r="H12" s="276"/>
    </row>
    <row r="13" spans="2:15" ht="12.75" customHeight="1" x14ac:dyDescent="0.25">
      <c r="B13" s="22"/>
      <c r="C13" s="294"/>
      <c r="D13" s="295"/>
      <c r="E13" s="296"/>
      <c r="F13" s="42"/>
      <c r="G13" s="284"/>
      <c r="H13" s="276"/>
    </row>
    <row r="14" spans="2:15" x14ac:dyDescent="0.25">
      <c r="B14" s="22"/>
      <c r="C14" s="294"/>
      <c r="D14" s="295"/>
      <c r="E14" s="296"/>
      <c r="F14" s="42"/>
      <c r="G14" s="284"/>
      <c r="H14" s="276"/>
    </row>
    <row r="15" spans="2:15" x14ac:dyDescent="0.25">
      <c r="B15" s="22"/>
      <c r="C15" s="294"/>
      <c r="D15" s="295"/>
      <c r="E15" s="296"/>
      <c r="F15" s="42"/>
      <c r="G15" s="284"/>
      <c r="H15" s="276"/>
    </row>
    <row r="16" spans="2:15" x14ac:dyDescent="0.25">
      <c r="B16" s="22"/>
      <c r="C16" s="294"/>
      <c r="D16" s="295"/>
      <c r="E16" s="296"/>
      <c r="F16" s="42"/>
      <c r="G16" s="284"/>
      <c r="H16" s="276"/>
    </row>
    <row r="17" spans="2:8" x14ac:dyDescent="0.25">
      <c r="B17" s="22"/>
      <c r="C17" s="294"/>
      <c r="D17" s="295"/>
      <c r="E17" s="296"/>
      <c r="F17" s="42"/>
      <c r="G17" s="284"/>
      <c r="H17" s="276"/>
    </row>
    <row r="18" spans="2:8" x14ac:dyDescent="0.25">
      <c r="B18" s="22"/>
      <c r="C18" s="294"/>
      <c r="D18" s="295"/>
      <c r="E18" s="296"/>
      <c r="F18" s="42"/>
      <c r="G18" s="284"/>
      <c r="H18" s="276"/>
    </row>
    <row r="19" spans="2:8" x14ac:dyDescent="0.25">
      <c r="B19" s="22"/>
      <c r="C19" s="294"/>
      <c r="D19" s="295"/>
      <c r="E19" s="296"/>
      <c r="F19" s="42"/>
      <c r="G19" s="284"/>
      <c r="H19" s="276"/>
    </row>
    <row r="20" spans="2:8" x14ac:dyDescent="0.25">
      <c r="B20" s="22"/>
      <c r="C20" s="294"/>
      <c r="D20" s="295"/>
      <c r="E20" s="296"/>
      <c r="F20" s="42"/>
      <c r="G20" s="284"/>
      <c r="H20" s="276"/>
    </row>
    <row r="21" spans="2:8" ht="12.75" customHeight="1" x14ac:dyDescent="0.25">
      <c r="B21" s="22"/>
      <c r="C21" s="294"/>
      <c r="D21" s="295"/>
      <c r="E21" s="296"/>
      <c r="F21" s="42"/>
      <c r="G21" s="284"/>
      <c r="H21" s="276"/>
    </row>
    <row r="22" spans="2:8" x14ac:dyDescent="0.25">
      <c r="B22" s="22"/>
      <c r="C22" s="294"/>
      <c r="D22" s="295"/>
      <c r="E22" s="296"/>
      <c r="F22" s="42"/>
      <c r="G22" s="284"/>
      <c r="H22" s="276"/>
    </row>
    <row r="23" spans="2:8" x14ac:dyDescent="0.25">
      <c r="B23" s="22"/>
      <c r="C23" s="294"/>
      <c r="D23" s="295"/>
      <c r="E23" s="296"/>
      <c r="F23" s="42"/>
      <c r="G23" s="284"/>
      <c r="H23" s="276"/>
    </row>
    <row r="24" spans="2:8" x14ac:dyDescent="0.25">
      <c r="B24" s="22"/>
      <c r="C24" s="294"/>
      <c r="D24" s="295"/>
      <c r="E24" s="296"/>
      <c r="F24" s="42"/>
      <c r="G24" s="284"/>
      <c r="H24" s="276"/>
    </row>
    <row r="25" spans="2:8" x14ac:dyDescent="0.25">
      <c r="B25" s="22"/>
      <c r="C25" s="294"/>
      <c r="D25" s="295"/>
      <c r="E25" s="296"/>
      <c r="F25" s="42"/>
      <c r="G25" s="284"/>
      <c r="H25" s="276"/>
    </row>
    <row r="26" spans="2:8" x14ac:dyDescent="0.25">
      <c r="B26" s="22"/>
      <c r="C26" s="294"/>
      <c r="D26" s="295"/>
      <c r="E26" s="296"/>
      <c r="F26" s="42"/>
      <c r="G26" s="284"/>
      <c r="H26" s="276"/>
    </row>
    <row r="27" spans="2:8" x14ac:dyDescent="0.25">
      <c r="B27" s="22"/>
      <c r="C27" s="294"/>
      <c r="D27" s="295"/>
      <c r="E27" s="296"/>
      <c r="F27" s="42"/>
      <c r="G27" s="284"/>
      <c r="H27" s="276"/>
    </row>
    <row r="28" spans="2:8" x14ac:dyDescent="0.25">
      <c r="B28" s="22"/>
      <c r="C28" s="294"/>
      <c r="D28" s="295"/>
      <c r="E28" s="296"/>
      <c r="F28" s="42"/>
      <c r="G28" s="284"/>
      <c r="H28" s="276"/>
    </row>
    <row r="29" spans="2:8" x14ac:dyDescent="0.25">
      <c r="B29" s="22"/>
      <c r="C29" s="294"/>
      <c r="D29" s="295"/>
      <c r="E29" s="296"/>
      <c r="F29" s="42"/>
      <c r="G29" s="284"/>
      <c r="H29" s="276"/>
    </row>
    <row r="30" spans="2:8" x14ac:dyDescent="0.25">
      <c r="B30" s="22"/>
      <c r="C30" s="294"/>
      <c r="D30" s="295"/>
      <c r="E30" s="296"/>
      <c r="F30" s="42"/>
      <c r="G30" s="284"/>
      <c r="H30" s="276"/>
    </row>
    <row r="31" spans="2:8" x14ac:dyDescent="0.25">
      <c r="B31" s="22"/>
      <c r="C31" s="294"/>
      <c r="D31" s="295"/>
      <c r="E31" s="296"/>
      <c r="F31" s="42"/>
      <c r="G31" s="284"/>
      <c r="H31" s="276"/>
    </row>
    <row r="32" spans="2:8" x14ac:dyDescent="0.25">
      <c r="B32" s="22"/>
      <c r="C32" s="294"/>
      <c r="D32" s="295"/>
      <c r="E32" s="296"/>
      <c r="F32" s="42"/>
      <c r="G32" s="284"/>
      <c r="H32" s="276"/>
    </row>
    <row r="33" spans="2:8" x14ac:dyDescent="0.25">
      <c r="B33" s="22"/>
      <c r="C33" s="294"/>
      <c r="D33" s="295"/>
      <c r="E33" s="296"/>
      <c r="F33" s="42"/>
      <c r="G33" s="284"/>
      <c r="H33" s="276"/>
    </row>
    <row r="34" spans="2:8" x14ac:dyDescent="0.25">
      <c r="B34" s="22"/>
      <c r="C34" s="294"/>
      <c r="D34" s="295"/>
      <c r="E34" s="296"/>
      <c r="F34" s="42"/>
      <c r="G34" s="284"/>
      <c r="H34" s="276"/>
    </row>
    <row r="35" spans="2:8" x14ac:dyDescent="0.25">
      <c r="B35" s="22"/>
      <c r="C35" s="294"/>
      <c r="D35" s="295"/>
      <c r="E35" s="296"/>
      <c r="F35" s="42"/>
      <c r="G35" s="284"/>
      <c r="H35" s="276"/>
    </row>
    <row r="36" spans="2:8" x14ac:dyDescent="0.25">
      <c r="B36" s="22"/>
      <c r="C36" s="294"/>
      <c r="D36" s="295"/>
      <c r="E36" s="296"/>
      <c r="F36" s="42"/>
      <c r="G36" s="284"/>
      <c r="H36" s="276"/>
    </row>
    <row r="37" spans="2:8" x14ac:dyDescent="0.25">
      <c r="B37" s="22"/>
      <c r="C37" s="294"/>
      <c r="D37" s="295"/>
      <c r="E37" s="296"/>
      <c r="F37" s="42"/>
      <c r="G37" s="284"/>
      <c r="H37" s="276"/>
    </row>
    <row r="38" spans="2:8" x14ac:dyDescent="0.25">
      <c r="B38" s="22"/>
      <c r="C38" s="294"/>
      <c r="D38" s="295"/>
      <c r="E38" s="296"/>
      <c r="F38" s="42"/>
      <c r="G38" s="284"/>
      <c r="H38" s="276"/>
    </row>
    <row r="39" spans="2:8" x14ac:dyDescent="0.25">
      <c r="B39" s="22"/>
      <c r="C39" s="294"/>
      <c r="D39" s="295"/>
      <c r="E39" s="296"/>
      <c r="F39" s="42"/>
      <c r="G39" s="284"/>
      <c r="H39" s="276"/>
    </row>
    <row r="40" spans="2:8" x14ac:dyDescent="0.25">
      <c r="B40" s="21"/>
      <c r="C40" s="294"/>
      <c r="D40" s="295"/>
      <c r="E40" s="296"/>
      <c r="F40" s="42"/>
      <c r="G40" s="284"/>
      <c r="H40" s="276"/>
    </row>
    <row r="41" spans="2:8" x14ac:dyDescent="0.25">
      <c r="B41" s="21"/>
      <c r="C41" s="111"/>
      <c r="E41" s="98"/>
      <c r="F41" s="42"/>
      <c r="G41" s="12"/>
      <c r="H41" s="110"/>
    </row>
    <row r="42" spans="2:8" x14ac:dyDescent="0.25">
      <c r="B42" s="21"/>
      <c r="C42" s="111"/>
      <c r="E42" s="98"/>
      <c r="F42" s="42"/>
      <c r="G42" s="12"/>
      <c r="H42" s="110"/>
    </row>
    <row r="43" spans="2:8" x14ac:dyDescent="0.25">
      <c r="B43" s="21"/>
      <c r="C43" s="111"/>
      <c r="E43" s="98"/>
      <c r="F43" s="42"/>
      <c r="G43" s="12"/>
      <c r="H43" s="110"/>
    </row>
    <row r="44" spans="2:8" x14ac:dyDescent="0.25">
      <c r="B44" s="21"/>
      <c r="C44" s="111"/>
      <c r="E44" s="98"/>
      <c r="F44" s="42"/>
      <c r="G44" s="12"/>
      <c r="H44" s="110"/>
    </row>
    <row r="45" spans="2:8" x14ac:dyDescent="0.25">
      <c r="B45" s="22"/>
      <c r="C45" s="294"/>
      <c r="D45" s="295"/>
      <c r="E45" s="296"/>
      <c r="F45" s="42"/>
      <c r="G45" s="284"/>
      <c r="H45" s="276"/>
    </row>
    <row r="46" spans="2:8" x14ac:dyDescent="0.25">
      <c r="B46" s="21"/>
      <c r="C46" s="294"/>
      <c r="D46" s="295"/>
      <c r="E46" s="296"/>
      <c r="F46" s="42"/>
      <c r="G46" s="284"/>
      <c r="H46" s="276"/>
    </row>
    <row r="47" spans="2:8" x14ac:dyDescent="0.25">
      <c r="B47" s="22"/>
      <c r="C47" s="294"/>
      <c r="D47" s="295"/>
      <c r="E47" s="296"/>
      <c r="F47" s="42"/>
      <c r="G47" s="284"/>
      <c r="H47" s="276"/>
    </row>
    <row r="48" spans="2:8" x14ac:dyDescent="0.25">
      <c r="B48" s="22"/>
      <c r="C48" s="294"/>
      <c r="D48" s="295"/>
      <c r="E48" s="296"/>
      <c r="F48" s="42"/>
      <c r="G48" s="284"/>
      <c r="H48" s="276"/>
    </row>
    <row r="49" spans="2:9" x14ac:dyDescent="0.25">
      <c r="B49" s="22"/>
      <c r="C49" s="294"/>
      <c r="D49" s="295"/>
      <c r="E49" s="296"/>
      <c r="F49" s="42"/>
      <c r="G49" s="284"/>
      <c r="H49" s="276"/>
    </row>
    <row r="50" spans="2:9" x14ac:dyDescent="0.25">
      <c r="B50" s="22"/>
      <c r="C50" s="294"/>
      <c r="D50" s="295"/>
      <c r="E50" s="296"/>
      <c r="F50" s="42"/>
      <c r="G50" s="284"/>
      <c r="H50" s="276"/>
    </row>
    <row r="51" spans="2:9" x14ac:dyDescent="0.25">
      <c r="B51" s="22"/>
      <c r="C51" s="294"/>
      <c r="D51" s="295"/>
      <c r="E51" s="296"/>
      <c r="F51" s="42"/>
      <c r="G51" s="284"/>
      <c r="H51" s="276"/>
    </row>
    <row r="52" spans="2:9" x14ac:dyDescent="0.25">
      <c r="B52" s="108"/>
      <c r="C52" s="317"/>
      <c r="D52" s="318"/>
      <c r="E52" s="319"/>
      <c r="F52" s="105"/>
      <c r="G52" s="309"/>
      <c r="H52" s="277"/>
    </row>
    <row r="53" spans="2:9" s="30" customFormat="1" ht="19.5" customHeight="1" x14ac:dyDescent="0.25">
      <c r="B53" s="297" t="s">
        <v>764</v>
      </c>
      <c r="C53" s="298"/>
      <c r="D53" s="298"/>
      <c r="E53" s="298"/>
      <c r="F53" s="298"/>
      <c r="G53" s="315">
        <f>SUM(G9:H52)</f>
        <v>34664133.09945</v>
      </c>
      <c r="H53" s="316"/>
      <c r="I53" s="36"/>
    </row>
    <row r="1048476" spans="3:5" x14ac:dyDescent="0.25">
      <c r="C1048476" s="294"/>
      <c r="D1048476" s="294"/>
      <c r="E1048476" s="294"/>
    </row>
  </sheetData>
  <mergeCells count="89">
    <mergeCell ref="F1:H1"/>
    <mergeCell ref="B4:G6"/>
    <mergeCell ref="H4:H6"/>
    <mergeCell ref="B7:H7"/>
    <mergeCell ref="C8:E8"/>
    <mergeCell ref="G8:H8"/>
    <mergeCell ref="C9:E9"/>
    <mergeCell ref="G9:H9"/>
    <mergeCell ref="C10:E10"/>
    <mergeCell ref="G10:H10"/>
    <mergeCell ref="C11:E11"/>
    <mergeCell ref="G11:H11"/>
    <mergeCell ref="C14:E14"/>
    <mergeCell ref="G14:H14"/>
    <mergeCell ref="C15:E15"/>
    <mergeCell ref="G15:H15"/>
    <mergeCell ref="C12:E12"/>
    <mergeCell ref="G12:H12"/>
    <mergeCell ref="C13:E13"/>
    <mergeCell ref="G13:H13"/>
    <mergeCell ref="C16:E16"/>
    <mergeCell ref="G16:H16"/>
    <mergeCell ref="C17:E17"/>
    <mergeCell ref="G17:H17"/>
    <mergeCell ref="C18:E18"/>
    <mergeCell ref="G18:H18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5:E45"/>
    <mergeCell ref="G45:H45"/>
    <mergeCell ref="C46:E46"/>
    <mergeCell ref="G46:H46"/>
    <mergeCell ref="C47:E47"/>
    <mergeCell ref="G47:H47"/>
    <mergeCell ref="C48:E48"/>
    <mergeCell ref="G48:H48"/>
    <mergeCell ref="C49:E49"/>
    <mergeCell ref="G49:H49"/>
    <mergeCell ref="B53:F53"/>
    <mergeCell ref="G53:H53"/>
    <mergeCell ref="C1048476:E1048476"/>
    <mergeCell ref="C50:E50"/>
    <mergeCell ref="G50:H50"/>
    <mergeCell ref="C51:E51"/>
    <mergeCell ref="G51:H51"/>
    <mergeCell ref="C52:E52"/>
    <mergeCell ref="G52:H52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77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3" tint="0.59999389629810485"/>
    <pageSetUpPr fitToPage="1"/>
  </sheetPr>
  <dimension ref="B1:H26"/>
  <sheetViews>
    <sheetView view="pageBreakPreview" zoomScale="85" zoomScaleNormal="100" zoomScaleSheetLayoutView="85" workbookViewId="0">
      <selection activeCell="L10" sqref="L10"/>
    </sheetView>
  </sheetViews>
  <sheetFormatPr defaultColWidth="8.88671875" defaultRowHeight="13.2" x14ac:dyDescent="0.25"/>
  <cols>
    <col min="1" max="1" width="0.88671875" style="53" customWidth="1"/>
    <col min="2" max="2" width="11.6640625" style="56" customWidth="1"/>
    <col min="3" max="3" width="45.6640625" style="54" customWidth="1"/>
    <col min="4" max="4" width="13.6640625" style="54" customWidth="1"/>
    <col min="5" max="5" width="5.6640625" style="94" customWidth="1"/>
    <col min="6" max="7" width="15.6640625" style="53" customWidth="1"/>
    <col min="8" max="8" width="6.5546875" style="95" customWidth="1"/>
    <col min="9" max="16384" width="8.88671875" style="53"/>
  </cols>
  <sheetData>
    <row r="1" spans="2:8" x14ac:dyDescent="0.25">
      <c r="B1" s="2" t="str">
        <f>Client1</f>
        <v>Province of KwaZulu-Natal</v>
      </c>
      <c r="D1" s="274" t="str">
        <f>"Contract No. "&amp;ContractNo</f>
        <v>Contract No. ZNB01268/00000/00/HOD/INF/22/T</v>
      </c>
      <c r="E1" s="274"/>
      <c r="F1" s="274"/>
      <c r="G1" s="274"/>
      <c r="H1" s="274"/>
    </row>
    <row r="2" spans="2:8" s="1" customFormat="1" ht="18" customHeight="1" x14ac:dyDescent="0.25">
      <c r="B2" s="86" t="str">
        <f>Client2</f>
        <v>Department of Transport</v>
      </c>
      <c r="C2" s="54"/>
      <c r="D2" s="4"/>
      <c r="E2" s="4"/>
      <c r="F2" s="4"/>
      <c r="H2" s="5"/>
    </row>
    <row r="3" spans="2:8" s="1" customFormat="1" ht="16.5" customHeight="1" x14ac:dyDescent="0.25">
      <c r="B3" s="75"/>
      <c r="C3" s="89"/>
      <c r="D3" s="76"/>
      <c r="E3" s="76"/>
      <c r="F3" s="76"/>
      <c r="G3" s="77"/>
      <c r="H3" s="88"/>
    </row>
    <row r="4" spans="2:8" s="1" customFormat="1" ht="7.5" customHeight="1" x14ac:dyDescent="0.25">
      <c r="B4" s="267" t="s">
        <v>681</v>
      </c>
      <c r="C4" s="268"/>
      <c r="D4" s="268"/>
      <c r="E4" s="268"/>
      <c r="F4" s="268"/>
      <c r="G4" s="268"/>
      <c r="H4" s="322"/>
    </row>
    <row r="5" spans="2:8" ht="12.75" customHeight="1" x14ac:dyDescent="0.25">
      <c r="B5" s="267"/>
      <c r="C5" s="268"/>
      <c r="D5" s="268"/>
      <c r="E5" s="268"/>
      <c r="F5" s="268"/>
      <c r="G5" s="268"/>
      <c r="H5" s="322"/>
    </row>
    <row r="6" spans="2:8" ht="7.5" customHeight="1" x14ac:dyDescent="0.25">
      <c r="B6" s="269"/>
      <c r="C6" s="270"/>
      <c r="D6" s="270"/>
      <c r="E6" s="270"/>
      <c r="F6" s="270"/>
      <c r="G6" s="270"/>
      <c r="H6" s="323"/>
    </row>
    <row r="7" spans="2:8" ht="25.5" customHeight="1" x14ac:dyDescent="0.25">
      <c r="B7" s="303" t="s">
        <v>606</v>
      </c>
      <c r="C7" s="304"/>
      <c r="D7" s="304"/>
      <c r="E7" s="304"/>
      <c r="F7" s="304"/>
      <c r="G7" s="304"/>
      <c r="H7" s="324"/>
    </row>
    <row r="8" spans="2:8" x14ac:dyDescent="0.25">
      <c r="B8" s="310" t="s">
        <v>641</v>
      </c>
      <c r="C8" s="299"/>
      <c r="D8" s="299"/>
      <c r="E8" s="300"/>
      <c r="F8" s="11" t="s">
        <v>605</v>
      </c>
      <c r="G8" s="299" t="s">
        <v>5</v>
      </c>
      <c r="H8" s="300"/>
    </row>
    <row r="9" spans="2:8" x14ac:dyDescent="0.25">
      <c r="B9" s="311" t="str">
        <f>A!B30</f>
        <v>TOTAL SCHEDULE A: ROADWORKS</v>
      </c>
      <c r="C9" s="312"/>
      <c r="D9" s="312"/>
      <c r="E9" s="313"/>
      <c r="F9" s="42"/>
      <c r="G9" s="301">
        <f>A!G30</f>
        <v>6835000</v>
      </c>
      <c r="H9" s="302"/>
    </row>
    <row r="10" spans="2:8" x14ac:dyDescent="0.25">
      <c r="B10" s="294" t="str">
        <f>E!B57</f>
        <v>TOTAL SCHEDULE E: EXPANDED PUBLIC WORKS PROGRAMME (EPWP)</v>
      </c>
      <c r="C10" s="295"/>
      <c r="D10" s="295"/>
      <c r="E10" s="296"/>
      <c r="F10" s="42"/>
      <c r="G10" s="289">
        <f>E!G57</f>
        <v>1240000</v>
      </c>
      <c r="H10" s="290"/>
    </row>
    <row r="11" spans="2:8" x14ac:dyDescent="0.25">
      <c r="B11" s="294" t="str">
        <f>F!B53</f>
        <v>TOTAL SCHEDULE F: SMALL CONTRACTOR DEVELOPMENT</v>
      </c>
      <c r="C11" s="295"/>
      <c r="D11" s="295"/>
      <c r="E11" s="296"/>
      <c r="F11" s="42"/>
      <c r="G11" s="289">
        <f>F!G53</f>
        <v>34664133.09945</v>
      </c>
      <c r="H11" s="290"/>
    </row>
    <row r="12" spans="2:8" ht="12" customHeight="1" x14ac:dyDescent="0.25">
      <c r="B12" s="294"/>
      <c r="C12" s="295"/>
      <c r="D12" s="295"/>
      <c r="E12" s="296"/>
      <c r="F12" s="42"/>
      <c r="G12" s="284"/>
      <c r="H12" s="276"/>
    </row>
    <row r="13" spans="2:8" s="30" customFormat="1" ht="27.6" customHeight="1" x14ac:dyDescent="0.25">
      <c r="B13" s="297" t="s">
        <v>643</v>
      </c>
      <c r="C13" s="298"/>
      <c r="D13" s="298"/>
      <c r="E13" s="298"/>
      <c r="F13" s="298"/>
      <c r="G13" s="315">
        <f>SUM(G9:H12)</f>
        <v>42739133.09945</v>
      </c>
      <c r="H13" s="316"/>
    </row>
    <row r="14" spans="2:8" s="30" customFormat="1" ht="19.5" customHeight="1" x14ac:dyDescent="0.25">
      <c r="B14" s="297" t="s">
        <v>779</v>
      </c>
      <c r="C14" s="298"/>
      <c r="D14" s="298"/>
      <c r="E14" s="298"/>
      <c r="F14" s="314"/>
      <c r="G14" s="315">
        <f>G13*0.0025</f>
        <v>106847.83274862501</v>
      </c>
      <c r="H14" s="316"/>
    </row>
    <row r="15" spans="2:8" s="30" customFormat="1" ht="19.5" customHeight="1" x14ac:dyDescent="0.25">
      <c r="B15" s="297" t="s">
        <v>780</v>
      </c>
      <c r="C15" s="298"/>
      <c r="D15" s="298"/>
      <c r="E15" s="298"/>
      <c r="F15" s="298"/>
      <c r="G15" s="315">
        <f>G13+G14</f>
        <v>42845980.932198621</v>
      </c>
      <c r="H15" s="316"/>
    </row>
    <row r="16" spans="2:8" s="30" customFormat="1" ht="40.200000000000003" customHeight="1" x14ac:dyDescent="0.25">
      <c r="B16" s="331" t="s">
        <v>781</v>
      </c>
      <c r="C16" s="332"/>
      <c r="D16" s="332"/>
      <c r="E16" s="332"/>
      <c r="F16" s="332"/>
      <c r="G16" s="327">
        <f>G15*10%</f>
        <v>4284598.0932198623</v>
      </c>
      <c r="H16" s="328"/>
    </row>
    <row r="17" spans="2:8" s="30" customFormat="1" ht="19.5" customHeight="1" x14ac:dyDescent="0.25">
      <c r="B17" s="297" t="s">
        <v>782</v>
      </c>
      <c r="C17" s="298"/>
      <c r="D17" s="298"/>
      <c r="E17" s="298"/>
      <c r="F17" s="298"/>
      <c r="G17" s="315">
        <f>G15+G16</f>
        <v>47130579.025418483</v>
      </c>
      <c r="H17" s="316"/>
    </row>
    <row r="18" spans="2:8" s="30" customFormat="1" ht="19.5" customHeight="1" x14ac:dyDescent="0.25">
      <c r="B18" s="331" t="s">
        <v>783</v>
      </c>
      <c r="C18" s="332"/>
      <c r="D18" s="332"/>
      <c r="E18" s="332"/>
      <c r="F18" s="332"/>
      <c r="G18" s="327">
        <f>G17*10%</f>
        <v>4713057.9025418488</v>
      </c>
      <c r="H18" s="328"/>
    </row>
    <row r="19" spans="2:8" s="30" customFormat="1" ht="19.5" customHeight="1" x14ac:dyDescent="0.25">
      <c r="B19" s="297" t="s">
        <v>784</v>
      </c>
      <c r="C19" s="298"/>
      <c r="D19" s="298"/>
      <c r="E19" s="298"/>
      <c r="F19" s="298"/>
      <c r="G19" s="315">
        <f>SUM(G17:H18)</f>
        <v>51843636.927960329</v>
      </c>
      <c r="H19" s="316"/>
    </row>
    <row r="20" spans="2:8" s="30" customFormat="1" ht="19.5" customHeight="1" x14ac:dyDescent="0.25">
      <c r="B20" s="331" t="s">
        <v>785</v>
      </c>
      <c r="C20" s="332"/>
      <c r="D20" s="332"/>
      <c r="E20" s="332"/>
      <c r="F20" s="332"/>
      <c r="G20" s="327">
        <f>G19*15%</f>
        <v>7776545.5391940493</v>
      </c>
      <c r="H20" s="328"/>
    </row>
    <row r="21" spans="2:8" s="30" customFormat="1" ht="19.5" customHeight="1" x14ac:dyDescent="0.25">
      <c r="B21" s="297" t="s">
        <v>607</v>
      </c>
      <c r="C21" s="298"/>
      <c r="D21" s="298"/>
      <c r="E21" s="298"/>
      <c r="F21" s="298"/>
      <c r="G21" s="315">
        <f>SUM(G19:H20)</f>
        <v>59620182.467154376</v>
      </c>
      <c r="H21" s="316"/>
    </row>
    <row r="23" spans="2:8" ht="69.900000000000006" customHeight="1" x14ac:dyDescent="0.25">
      <c r="B23" s="330"/>
      <c r="C23" s="330"/>
      <c r="D23" s="330"/>
      <c r="E23" s="330"/>
      <c r="F23" s="330"/>
      <c r="G23" s="330"/>
      <c r="H23" s="330"/>
    </row>
    <row r="24" spans="2:8" x14ac:dyDescent="0.25">
      <c r="B24" s="112"/>
      <c r="C24" s="112"/>
      <c r="D24" s="112"/>
      <c r="E24" s="112"/>
      <c r="F24" s="112"/>
      <c r="G24" s="112"/>
      <c r="H24" s="112"/>
    </row>
    <row r="25" spans="2:8" x14ac:dyDescent="0.25">
      <c r="B25" s="326"/>
      <c r="C25" s="326"/>
      <c r="D25" s="326"/>
      <c r="E25" s="326"/>
      <c r="F25" s="326"/>
      <c r="G25" s="326"/>
      <c r="H25" s="326"/>
    </row>
    <row r="26" spans="2:8" ht="39.9" customHeight="1" x14ac:dyDescent="0.25">
      <c r="B26" s="329"/>
      <c r="C26" s="329"/>
      <c r="D26" s="329"/>
      <c r="E26" s="329"/>
      <c r="F26" s="329"/>
      <c r="G26" s="329"/>
      <c r="H26" s="329"/>
    </row>
  </sheetData>
  <mergeCells count="35">
    <mergeCell ref="B7:H7"/>
    <mergeCell ref="G8:H8"/>
    <mergeCell ref="B8:E8"/>
    <mergeCell ref="B9:E9"/>
    <mergeCell ref="G10:H10"/>
    <mergeCell ref="B26:H26"/>
    <mergeCell ref="B23:H23"/>
    <mergeCell ref="B13:F13"/>
    <mergeCell ref="G13:H13"/>
    <mergeCell ref="G16:H16"/>
    <mergeCell ref="B16:F16"/>
    <mergeCell ref="B17:F17"/>
    <mergeCell ref="G17:H17"/>
    <mergeCell ref="B18:F18"/>
    <mergeCell ref="B20:F20"/>
    <mergeCell ref="B21:F21"/>
    <mergeCell ref="G18:H18"/>
    <mergeCell ref="G19:H19"/>
    <mergeCell ref="B19:F19"/>
    <mergeCell ref="D1:H1"/>
    <mergeCell ref="G11:H11"/>
    <mergeCell ref="G12:H12"/>
    <mergeCell ref="B25:H25"/>
    <mergeCell ref="G20:H20"/>
    <mergeCell ref="G21:H21"/>
    <mergeCell ref="B14:F14"/>
    <mergeCell ref="G14:H14"/>
    <mergeCell ref="B15:F15"/>
    <mergeCell ref="G15:H15"/>
    <mergeCell ref="B10:E10"/>
    <mergeCell ref="B11:E11"/>
    <mergeCell ref="B12:E12"/>
    <mergeCell ref="G9:H9"/>
    <mergeCell ref="B4:G6"/>
    <mergeCell ref="H4:H6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4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5E97F4F0D20B49A141836A093819FD" ma:contentTypeVersion="17" ma:contentTypeDescription="Create a new document." ma:contentTypeScope="" ma:versionID="f609465670f850ea3700635d874e3f44">
  <xsd:schema xmlns:xsd="http://www.w3.org/2001/XMLSchema" xmlns:xs="http://www.w3.org/2001/XMLSchema" xmlns:p="http://schemas.microsoft.com/office/2006/metadata/properties" xmlns:ns2="f3da3783-a382-4c52-879b-59a345e1443f" xmlns:ns3="3cbc6ce2-7483-4dbd-ad00-acba6e620a3f" targetNamespace="http://schemas.microsoft.com/office/2006/metadata/properties" ma:root="true" ma:fieldsID="80bd7f1a0f077823e7e8561adf627edf" ns2:_="" ns3:_="">
    <xsd:import namespace="f3da3783-a382-4c52-879b-59a345e1443f"/>
    <xsd:import namespace="3cbc6ce2-7483-4dbd-ad00-acba6e620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a3783-a382-4c52-879b-59a345e14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06aea71-7a6c-45f7-98b4-1b8ef7eee2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c6ce2-7483-4dbd-ad00-acba6e620a3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38929bb-daa4-4ca4-8c99-ea7ce975e81f}" ma:internalName="TaxCatchAll" ma:showField="CatchAllData" ma:web="3cbc6ce2-7483-4dbd-ad00-acba6e620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bc6ce2-7483-4dbd-ad00-acba6e620a3f" xsi:nil="true"/>
    <lcf76f155ced4ddcb4097134ff3c332f xmlns="f3da3783-a382-4c52-879b-59a345e144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C76268-C6C9-49F5-B86E-7724CECEB1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2A328B-59BC-4574-BFA5-58A9ECA1F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da3783-a382-4c52-879b-59a345e1443f"/>
    <ds:schemaRef ds:uri="3cbc6ce2-7483-4dbd-ad00-acba6e620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63B41C-68A4-476A-AD54-002A78A8AEBF}">
  <ds:schemaRefs>
    <ds:schemaRef ds:uri="http://schemas.microsoft.com/office/2006/metadata/properties"/>
    <ds:schemaRef ds:uri="http://purl.org/dc/terms/"/>
    <ds:schemaRef ds:uri="3cbc6ce2-7483-4dbd-ad00-acba6e620a3f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f3da3783-a382-4c52-879b-59a345e1443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31</vt:i4>
      </vt:variant>
    </vt:vector>
  </HeadingPairs>
  <TitlesOfParts>
    <vt:vector size="59" baseType="lpstr">
      <vt:lpstr>Information</vt:lpstr>
      <vt:lpstr>C1.2</vt:lpstr>
      <vt:lpstr>C1.3</vt:lpstr>
      <vt:lpstr>C1.4</vt:lpstr>
      <vt:lpstr>C1.5</vt:lpstr>
      <vt:lpstr>C1.6</vt:lpstr>
      <vt:lpstr>C1.7</vt:lpstr>
      <vt:lpstr>C2.1</vt:lpstr>
      <vt:lpstr>C3.1</vt:lpstr>
      <vt:lpstr>C4.2</vt:lpstr>
      <vt:lpstr>C4.4</vt:lpstr>
      <vt:lpstr>C5.1</vt:lpstr>
      <vt:lpstr>C5.2</vt:lpstr>
      <vt:lpstr>C5.3</vt:lpstr>
      <vt:lpstr>C5.4</vt:lpstr>
      <vt:lpstr>C11.9</vt:lpstr>
      <vt:lpstr>C12.10</vt:lpstr>
      <vt:lpstr>C13.2</vt:lpstr>
      <vt:lpstr>C13.3</vt:lpstr>
      <vt:lpstr>C13.4</vt:lpstr>
      <vt:lpstr>C13.7</vt:lpstr>
      <vt:lpstr>C20.1</vt:lpstr>
      <vt:lpstr>A</vt:lpstr>
      <vt:lpstr>Section E</vt:lpstr>
      <vt:lpstr>E</vt:lpstr>
      <vt:lpstr>Section F</vt:lpstr>
      <vt:lpstr>F</vt:lpstr>
      <vt:lpstr>Summary</vt:lpstr>
      <vt:lpstr>Client1</vt:lpstr>
      <vt:lpstr>Client2</vt:lpstr>
      <vt:lpstr>ContractDescription</vt:lpstr>
      <vt:lpstr>ContractNo</vt:lpstr>
      <vt:lpstr>A!Print_Area</vt:lpstr>
      <vt:lpstr>C1.2!Print_Area</vt:lpstr>
      <vt:lpstr>C1.3!Print_Area</vt:lpstr>
      <vt:lpstr>C1.4!Print_Area</vt:lpstr>
      <vt:lpstr>C1.5!Print_Area</vt:lpstr>
      <vt:lpstr>C1.6!Print_Area</vt:lpstr>
      <vt:lpstr>C1.7!Print_Area</vt:lpstr>
      <vt:lpstr>C11.9!Print_Area</vt:lpstr>
      <vt:lpstr>C13.2!Print_Area</vt:lpstr>
      <vt:lpstr>C13.3!Print_Area</vt:lpstr>
      <vt:lpstr>C13.7!Print_Area</vt:lpstr>
      <vt:lpstr>C2.1!Print_Area</vt:lpstr>
      <vt:lpstr>C20.1!Print_Area</vt:lpstr>
      <vt:lpstr>C3.1!Print_Area</vt:lpstr>
      <vt:lpstr>C4.2!Print_Area</vt:lpstr>
      <vt:lpstr>C4.4!Print_Area</vt:lpstr>
      <vt:lpstr>C5.1!Print_Area</vt:lpstr>
      <vt:lpstr>C5.2!Print_Area</vt:lpstr>
      <vt:lpstr>E!Print_Area</vt:lpstr>
      <vt:lpstr>F!Print_Area</vt:lpstr>
      <vt:lpstr>Information!Print_Area</vt:lpstr>
      <vt:lpstr>'Section E'!Print_Area</vt:lpstr>
      <vt:lpstr>'Section F'!Print_Area</vt:lpstr>
      <vt:lpstr>Summary!Print_Area</vt:lpstr>
      <vt:lpstr>C11.9!Print_Titles</vt:lpstr>
      <vt:lpstr>C2.1!Print_Titles</vt:lpstr>
      <vt:lpstr>C4.4!Print_Titles</vt:lpstr>
    </vt:vector>
  </TitlesOfParts>
  <Company>Ninham Shand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Tjaart vd Walt</dc:creator>
  <cp:lastModifiedBy>Thesigan Govender</cp:lastModifiedBy>
  <cp:lastPrinted>2023-06-30T14:02:57Z</cp:lastPrinted>
  <dcterms:created xsi:type="dcterms:W3CDTF">2002-10-04T09:45:02Z</dcterms:created>
  <dcterms:modified xsi:type="dcterms:W3CDTF">2024-01-31T07:41:27Z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0x0101002C5E97F4F0D20B49A141836A093819FD</vt:lpwstr>
  </property>
  <property fmtid="{D5CDD505-2E9C-101B-9397-08002B2CF9AE}" pid="3" name="MediaServiceImageTags">
    <vt:lpwstr/>
  </property>
</Properties>
</file>